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8940"/>
  </bookViews>
  <sheets>
    <sheet name="KASUS" sheetId="1" r:id="rId1"/>
    <sheet name="LATIH" sheetId="5" r:id="rId2"/>
  </sheets>
  <externalReferences>
    <externalReference r:id="rId3"/>
  </externalReferences>
  <definedNames>
    <definedName name="__IntlFixup" hidden="1">TRUE</definedName>
    <definedName name="AccessDatabase" hidden="1">"C:\My Documents\MAUI MALL1.mdb"</definedName>
    <definedName name="ACwvu.CapersView." localSheetId="0" hidden="1">[1]MASTER!#REF!</definedName>
    <definedName name="ACwvu.CapersView." localSheetId="1" hidden="1">[1]MASTER!#REF!</definedName>
    <definedName name="ACwvu.CapersView." hidden="1">[1]MASTER!#REF!</definedName>
    <definedName name="ACwvu.Japan_Capers_Ed_Pub." localSheetId="0" hidden="1">#REF!</definedName>
    <definedName name="ACwvu.Japan_Capers_Ed_Pub." localSheetId="1" hidden="1">#REF!</definedName>
    <definedName name="ACwvu.Japan_Capers_Ed_Pub." hidden="1">#REF!</definedName>
    <definedName name="ACwvu.KJP_CC." localSheetId="0" hidden="1">#REF!</definedName>
    <definedName name="ACwvu.KJP_CC." localSheetId="1" hidden="1">#REF!</definedName>
    <definedName name="ACwvu.KJP_CC." hidden="1">#REF!</definedName>
    <definedName name="anscount" hidden="1">4</definedName>
    <definedName name="Cwvu.CapersView." localSheetId="0" hidden="1">[1]MASTER!#REF!</definedName>
    <definedName name="Cwvu.CapersView." localSheetId="1" hidden="1">[1]MASTER!#REF!</definedName>
    <definedName name="Cwvu.CapersView." hidden="1">[1]MASTER!#REF!</definedName>
    <definedName name="Cwvu.Japan_Capers_Ed_Pub." localSheetId="0" hidden="1">[1]MASTER!#REF!</definedName>
    <definedName name="Cwvu.Japan_Capers_Ed_Pub." localSheetId="1" hidden="1">[1]MASTER!#REF!</definedName>
    <definedName name="Cwvu.Japan_Capers_Ed_Pub." hidden="1">[1]MASTER!#REF!</definedName>
    <definedName name="Cwvu.KJP_CC." localSheetId="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dd" localSheetId="0" hidden="1">[1]MASTER!#REF!</definedName>
    <definedName name="ddd" localSheetId="1" hidden="1">[1]MASTER!#REF!</definedName>
    <definedName name="ddd" hidden="1">[1]MASTER!#REF!</definedName>
    <definedName name="Hari" localSheetId="0">KASUS!$D$4:$D$228</definedName>
    <definedName name="Hari" localSheetId="1">LATIH!$D$4:$D$228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Jumlah" localSheetId="0">KASUS!$T$5:$T$35</definedName>
    <definedName name="Jumlah" localSheetId="1">LATIH!$T$5:$T$35</definedName>
    <definedName name="ketek" localSheetId="0" hidden="1">[1]MASTER!#REF!</definedName>
    <definedName name="ketek" localSheetId="1" hidden="1">[1]MASTER!#REF!</definedName>
    <definedName name="ketek" hidden="1">[1]MASTER!#REF!</definedName>
    <definedName name="limcount" hidden="1">3</definedName>
    <definedName name="Rwvu.CapersView." localSheetId="0" hidden="1">#REF!</definedName>
    <definedName name="Rwvu.CapersView." localSheetId="1" hidden="1">#REF!</definedName>
    <definedName name="Rwvu.CapersView." hidden="1">#REF!</definedName>
    <definedName name="Rwvu.Japan_Capers_Ed_Pub." localSheetId="0" hidden="1">#REF!</definedName>
    <definedName name="Rwvu.Japan_Capers_Ed_Pub." localSheetId="1" hidden="1">#REF!</definedName>
    <definedName name="Rwvu.Japan_Capers_Ed_Pub." hidden="1">#REF!</definedName>
    <definedName name="Rwvu.KJP_CC." localSheetId="0" hidden="1">#REF!</definedName>
    <definedName name="Rwvu.KJP_CC." localSheetId="1" hidden="1">#REF!</definedName>
    <definedName name="Rwvu.KJP_CC." hidden="1">#REF!</definedName>
    <definedName name="sencount" hidden="1">3</definedName>
    <definedName name="ss" localSheetId="0" hidden="1">[1]MASTER!#REF!</definedName>
    <definedName name="ss" localSheetId="1" hidden="1">[1]MASTER!#REF!</definedName>
    <definedName name="ss" hidden="1">[1]MASTER!#REF!</definedName>
    <definedName name="Swvu.CapersView." localSheetId="0" hidden="1">[1]MASTER!#REF!</definedName>
    <definedName name="Swvu.CapersView." localSheetId="1" hidden="1">[1]MASTER!#REF!</definedName>
    <definedName name="Swvu.CapersView." hidden="1">[1]MASTER!#REF!</definedName>
    <definedName name="Swvu.Japan_Capers_Ed_Pub." localSheetId="0" hidden="1">#REF!</definedName>
    <definedName name="Swvu.Japan_Capers_Ed_Pub." localSheetId="1" hidden="1">#REF!</definedName>
    <definedName name="Swvu.Japan_Capers_Ed_Pub." hidden="1">#REF!</definedName>
    <definedName name="Swvu.KJP_CC." localSheetId="0" hidden="1">#REF!</definedName>
    <definedName name="Swvu.KJP_CC." localSheetId="1" hidden="1">#REF!</definedName>
    <definedName name="Swvu.KJP_CC." hidden="1">#REF!</definedName>
    <definedName name="Tanggal" localSheetId="1">LATIH!$C$4:$C$228</definedName>
    <definedName name="Tanggal">KASUS!$C$4:$C$228</definedName>
    <definedName name="Tipe" localSheetId="0">KASUS!$E$4:$E$228</definedName>
    <definedName name="Tipe" localSheetId="1">LATIH!$E$4:$E$228</definedName>
    <definedName name="trte" hidden="1">{#N/A,#N/A,FALSE,"PRJCTED QTRLY $'s"}</definedName>
    <definedName name="v" hidden="1">{"'PRODUCTIONCOST SHEET'!$B$3:$G$48"}</definedName>
    <definedName name="vvv" hidden="1">{"Japan_Capers_Ed_Pub",#N/A,FALSE,"DI 2 YEAR MASTER SCHEDULE"}</definedName>
    <definedName name="vvvv" hidden="1">{#N/A,#N/A,FALSE,"PRJCTED MNTHLY QTY's"}</definedName>
    <definedName name="Warna" localSheetId="0">KASUS!$F$4:$F$228</definedName>
    <definedName name="Warna" localSheetId="1">LATIH!$F$4:$F$228</definedName>
    <definedName name="Wilayah" localSheetId="0">KASUS!$G$4:$G$228</definedName>
    <definedName name="Wilayah" localSheetId="1">LATIH!$G$4:$G$228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{"'PRODUCTIONCOST SHEET'!$B$3:$G$48"}</definedName>
    <definedName name="XDDDD" localSheetId="0" hidden="1">[1]MASTER!#REF!</definedName>
    <definedName name="XDDDD" localSheetId="1" hidden="1">[1]MASTER!#REF!</definedName>
    <definedName name="XDDDD" hidden="1">[1]MASTER!#REF!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0" hidden="1">#REF!</definedName>
    <definedName name="Z_9A428CE1_B4D9_11D0_A8AA_0000C071AEE7_.wvu.PrintArea" localSheetId="1" hidden="1">#REF!</definedName>
    <definedName name="Z_9A428CE1_B4D9_11D0_A8AA_0000C071AEE7_.wvu.PrintArea" hidden="1">#REF!</definedName>
    <definedName name="Z_9A428CE1_B4D9_11D0_A8AA_0000C071AEE7_.wvu.Rows" localSheetId="0" hidden="1">[1]MASTER!#REF!,[1]MASTER!#REF!,[1]MASTER!#REF!,[1]MASTER!#REF!,[1]MASTER!#REF!,[1]MASTER!#REF!,[1]MASTER!#REF!,[1]MASTER!$A$98:$IV$272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8" i="5" l="1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K46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K27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B6" i="5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B164" i="5" s="1"/>
  <c r="B165" i="5" s="1"/>
  <c r="B166" i="5" s="1"/>
  <c r="B167" i="5" s="1"/>
  <c r="B168" i="5" s="1"/>
  <c r="B169" i="5" s="1"/>
  <c r="B170" i="5" s="1"/>
  <c r="B171" i="5" s="1"/>
  <c r="B172" i="5" s="1"/>
  <c r="B173" i="5" s="1"/>
  <c r="B174" i="5" s="1"/>
  <c r="B175" i="5" s="1"/>
  <c r="B176" i="5" s="1"/>
  <c r="B177" i="5" s="1"/>
  <c r="B178" i="5" s="1"/>
  <c r="B179" i="5" s="1"/>
  <c r="B180" i="5" s="1"/>
  <c r="B181" i="5" s="1"/>
  <c r="B182" i="5" s="1"/>
  <c r="B183" i="5" s="1"/>
  <c r="B184" i="5" s="1"/>
  <c r="B185" i="5" s="1"/>
  <c r="B186" i="5" s="1"/>
  <c r="B187" i="5" s="1"/>
  <c r="B188" i="5" s="1"/>
  <c r="B189" i="5" s="1"/>
  <c r="B190" i="5" s="1"/>
  <c r="B191" i="5" s="1"/>
  <c r="B192" i="5" s="1"/>
  <c r="B193" i="5" s="1"/>
  <c r="B194" i="5" s="1"/>
  <c r="B195" i="5" s="1"/>
  <c r="B196" i="5" s="1"/>
  <c r="B197" i="5" s="1"/>
  <c r="B198" i="5" s="1"/>
  <c r="B199" i="5" s="1"/>
  <c r="B200" i="5" s="1"/>
  <c r="B201" i="5" s="1"/>
  <c r="B202" i="5" s="1"/>
  <c r="B203" i="5" s="1"/>
  <c r="B204" i="5" s="1"/>
  <c r="B205" i="5" s="1"/>
  <c r="B206" i="5" s="1"/>
  <c r="B207" i="5" s="1"/>
  <c r="B208" i="5" s="1"/>
  <c r="B209" i="5" s="1"/>
  <c r="B210" i="5" s="1"/>
  <c r="B211" i="5" s="1"/>
  <c r="B212" i="5" s="1"/>
  <c r="B213" i="5" s="1"/>
  <c r="B214" i="5" s="1"/>
  <c r="B215" i="5" s="1"/>
  <c r="B216" i="5" s="1"/>
  <c r="B217" i="5" s="1"/>
  <c r="B218" i="5" s="1"/>
  <c r="B219" i="5" s="1"/>
  <c r="B220" i="5" s="1"/>
  <c r="B221" i="5" s="1"/>
  <c r="B222" i="5" s="1"/>
  <c r="B223" i="5" s="1"/>
  <c r="B224" i="5" s="1"/>
  <c r="B225" i="5" s="1"/>
  <c r="B226" i="5" s="1"/>
  <c r="B227" i="5" s="1"/>
  <c r="B228" i="5" s="1"/>
  <c r="P5" i="5"/>
  <c r="D5" i="5"/>
  <c r="B5" i="5"/>
  <c r="P4" i="5"/>
  <c r="AC41" i="5" s="1"/>
  <c r="K7" i="5"/>
  <c r="D4" i="5"/>
  <c r="AA3" i="5"/>
  <c r="O3" i="5"/>
  <c r="B2" i="5"/>
  <c r="P5" i="1"/>
  <c r="AE4" i="1"/>
  <c r="AC36" i="5" l="1"/>
  <c r="AC38" i="5"/>
  <c r="AC40" i="5"/>
  <c r="AC42" i="5"/>
  <c r="V3" i="5"/>
  <c r="S5" i="5"/>
  <c r="AC35" i="5"/>
  <c r="AC37" i="5"/>
  <c r="AC39" i="5"/>
  <c r="AE9" i="5" l="1"/>
  <c r="W12" i="5"/>
  <c r="AD9" i="5"/>
  <c r="AC9" i="5"/>
  <c r="S6" i="5"/>
  <c r="T5" i="5"/>
  <c r="AB9" i="5"/>
  <c r="AA9" i="5" l="1"/>
  <c r="T6" i="5"/>
  <c r="R6" i="5"/>
  <c r="S7" i="5"/>
  <c r="S8" i="5" l="1"/>
  <c r="T7" i="5"/>
  <c r="R7" i="5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K45" i="1"/>
  <c r="D45" i="1"/>
  <c r="K44" i="1"/>
  <c r="D44" i="1"/>
  <c r="K43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K26" i="1"/>
  <c r="D26" i="1"/>
  <c r="K25" i="1"/>
  <c r="D25" i="1"/>
  <c r="K24" i="1"/>
  <c r="D24" i="1"/>
  <c r="K23" i="1"/>
  <c r="K27" i="1" s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K6" i="1"/>
  <c r="D6" i="1"/>
  <c r="K5" i="1"/>
  <c r="D5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AD4" i="1"/>
  <c r="AA3" i="1" s="1"/>
  <c r="P4" i="1"/>
  <c r="AC41" i="1" s="1"/>
  <c r="K4" i="1"/>
  <c r="D4" i="1"/>
  <c r="W11" i="1" s="1"/>
  <c r="V3" i="1"/>
  <c r="O3" i="1"/>
  <c r="B2" i="1"/>
  <c r="Y5" i="1"/>
  <c r="L4" i="1"/>
  <c r="L23" i="1"/>
  <c r="L43" i="1"/>
  <c r="S9" i="5" l="1"/>
  <c r="T8" i="5"/>
  <c r="R8" i="5"/>
  <c r="K46" i="1"/>
  <c r="K7" i="1"/>
  <c r="S5" i="1"/>
  <c r="W5" i="1"/>
  <c r="AC6" i="1"/>
  <c r="AE6" i="1"/>
  <c r="AC7" i="1"/>
  <c r="AE7" i="1"/>
  <c r="W8" i="1"/>
  <c r="AB8" i="1"/>
  <c r="AD8" i="1"/>
  <c r="AC36" i="1"/>
  <c r="AC38" i="1"/>
  <c r="AC40" i="1"/>
  <c r="AC42" i="1"/>
  <c r="W6" i="1"/>
  <c r="AB6" i="1"/>
  <c r="AD6" i="1"/>
  <c r="W7" i="1"/>
  <c r="AB7" i="1"/>
  <c r="AD7" i="1"/>
  <c r="AC8" i="1"/>
  <c r="AE8" i="1"/>
  <c r="W9" i="1"/>
  <c r="W10" i="1"/>
  <c r="AC35" i="1"/>
  <c r="AC37" i="1"/>
  <c r="AC39" i="1"/>
  <c r="T9" i="5" l="1"/>
  <c r="R9" i="5"/>
  <c r="S10" i="5"/>
  <c r="AB9" i="1"/>
  <c r="AC9" i="1"/>
  <c r="S6" i="1"/>
  <c r="T5" i="1"/>
  <c r="AD9" i="1"/>
  <c r="AE9" i="1"/>
  <c r="W12" i="1"/>
  <c r="S11" i="5" l="1"/>
  <c r="T10" i="5"/>
  <c r="R10" i="5"/>
  <c r="AA9" i="1"/>
  <c r="S7" i="1"/>
  <c r="T6" i="1"/>
  <c r="R6" i="1"/>
  <c r="S12" i="5" l="1"/>
  <c r="T11" i="5"/>
  <c r="R11" i="5"/>
  <c r="S8" i="1"/>
  <c r="T7" i="1"/>
  <c r="R7" i="1"/>
  <c r="T12" i="5" l="1"/>
  <c r="R12" i="5"/>
  <c r="S13" i="5"/>
  <c r="S9" i="1"/>
  <c r="T8" i="1"/>
  <c r="R8" i="1"/>
  <c r="S14" i="5" l="1"/>
  <c r="T13" i="5"/>
  <c r="R13" i="5"/>
  <c r="S10" i="1"/>
  <c r="T9" i="1"/>
  <c r="R9" i="1"/>
  <c r="S15" i="5" l="1"/>
  <c r="T14" i="5"/>
  <c r="R14" i="5"/>
  <c r="S11" i="1"/>
  <c r="T10" i="1"/>
  <c r="R10" i="1"/>
  <c r="S16" i="5" l="1"/>
  <c r="T15" i="5"/>
  <c r="R15" i="5"/>
  <c r="S12" i="1"/>
  <c r="T11" i="1"/>
  <c r="R11" i="1"/>
  <c r="S17" i="5" l="1"/>
  <c r="T16" i="5"/>
  <c r="R16" i="5"/>
  <c r="T12" i="1"/>
  <c r="R12" i="1"/>
  <c r="S13" i="1"/>
  <c r="S18" i="5" l="1"/>
  <c r="T17" i="5"/>
  <c r="R17" i="5"/>
  <c r="S14" i="1"/>
  <c r="T13" i="1"/>
  <c r="R13" i="1"/>
  <c r="S19" i="5" l="1"/>
  <c r="T18" i="5"/>
  <c r="R18" i="5"/>
  <c r="S15" i="1"/>
  <c r="T14" i="1"/>
  <c r="R14" i="1"/>
  <c r="S20" i="5" l="1"/>
  <c r="T19" i="5"/>
  <c r="R19" i="5"/>
  <c r="S16" i="1"/>
  <c r="T15" i="1"/>
  <c r="R15" i="1"/>
  <c r="S21" i="5" l="1"/>
  <c r="T20" i="5"/>
  <c r="R20" i="5"/>
  <c r="S17" i="1"/>
  <c r="T16" i="1"/>
  <c r="R16" i="1"/>
  <c r="S22" i="5" l="1"/>
  <c r="T21" i="5"/>
  <c r="R21" i="5"/>
  <c r="S18" i="1"/>
  <c r="T17" i="1"/>
  <c r="R17" i="1"/>
  <c r="S23" i="5" l="1"/>
  <c r="T22" i="5"/>
  <c r="R22" i="5"/>
  <c r="S19" i="1"/>
  <c r="T18" i="1"/>
  <c r="R18" i="1"/>
  <c r="T23" i="5" l="1"/>
  <c r="R23" i="5"/>
  <c r="S24" i="5"/>
  <c r="S20" i="1"/>
  <c r="T19" i="1"/>
  <c r="R19" i="1"/>
  <c r="T24" i="5" l="1"/>
  <c r="R24" i="5"/>
  <c r="S25" i="5"/>
  <c r="S21" i="1"/>
  <c r="T20" i="1"/>
  <c r="R20" i="1"/>
  <c r="T25" i="5" l="1"/>
  <c r="R25" i="5"/>
  <c r="S26" i="5"/>
  <c r="S22" i="1"/>
  <c r="T21" i="1"/>
  <c r="R21" i="1"/>
  <c r="T26" i="5" l="1"/>
  <c r="R26" i="5"/>
  <c r="S27" i="5"/>
  <c r="S23" i="1"/>
  <c r="T22" i="1"/>
  <c r="R22" i="1"/>
  <c r="S28" i="5" l="1"/>
  <c r="T27" i="5"/>
  <c r="R27" i="5"/>
  <c r="T23" i="1"/>
  <c r="R23" i="1"/>
  <c r="S24" i="1"/>
  <c r="S29" i="5" l="1"/>
  <c r="T28" i="5"/>
  <c r="R28" i="5"/>
  <c r="T24" i="1"/>
  <c r="R24" i="1"/>
  <c r="S25" i="1"/>
  <c r="S30" i="5" l="1"/>
  <c r="T29" i="5"/>
  <c r="R29" i="5"/>
  <c r="T25" i="1"/>
  <c r="R25" i="1"/>
  <c r="S26" i="1"/>
  <c r="S31" i="5" l="1"/>
  <c r="T30" i="5"/>
  <c r="R30" i="5"/>
  <c r="T26" i="1"/>
  <c r="R26" i="1"/>
  <c r="S27" i="1"/>
  <c r="S32" i="5" l="1"/>
  <c r="T31" i="5"/>
  <c r="R31" i="5"/>
  <c r="S28" i="1"/>
  <c r="T27" i="1"/>
  <c r="R27" i="1"/>
  <c r="S33" i="5" l="1"/>
  <c r="T32" i="5"/>
  <c r="R32" i="5"/>
  <c r="S29" i="1"/>
  <c r="T28" i="1"/>
  <c r="R28" i="1"/>
  <c r="S34" i="5" l="1"/>
  <c r="T33" i="5"/>
  <c r="R33" i="5"/>
  <c r="S30" i="1"/>
  <c r="T29" i="1"/>
  <c r="R29" i="1"/>
  <c r="S35" i="5" l="1"/>
  <c r="R35" i="5" s="1"/>
  <c r="T34" i="5"/>
  <c r="R34" i="5"/>
  <c r="S31" i="1"/>
  <c r="T30" i="1"/>
  <c r="R30" i="1"/>
  <c r="S32" i="1" l="1"/>
  <c r="T31" i="1"/>
  <c r="R31" i="1"/>
  <c r="S33" i="1" l="1"/>
  <c r="T32" i="1"/>
  <c r="R32" i="1"/>
  <c r="S34" i="1" l="1"/>
  <c r="T33" i="1"/>
  <c r="R33" i="1"/>
  <c r="S35" i="1" l="1"/>
  <c r="R35" i="1" s="1"/>
  <c r="T34" i="1"/>
  <c r="R34" i="1"/>
  <c r="X11" i="1" l="1"/>
  <c r="X8" i="1"/>
  <c r="X10" i="1"/>
  <c r="X9" i="1"/>
  <c r="X7" i="1"/>
  <c r="X6" i="1"/>
  <c r="X5" i="1"/>
</calcChain>
</file>

<file path=xl/sharedStrings.xml><?xml version="1.0" encoding="utf-8"?>
<sst xmlns="http://schemas.openxmlformats.org/spreadsheetml/2006/main" count="1465" uniqueCount="38">
  <si>
    <t>No</t>
  </si>
  <si>
    <t>Tanggal</t>
  </si>
  <si>
    <t>Hari</t>
  </si>
  <si>
    <t>Tipe</t>
  </si>
  <si>
    <t>Warna</t>
  </si>
  <si>
    <t>Domisili</t>
  </si>
  <si>
    <t>Tipe Kendaraan</t>
  </si>
  <si>
    <t>Tipe Y</t>
  </si>
  <si>
    <t>Hitam</t>
  </si>
  <si>
    <t>Tengah</t>
  </si>
  <si>
    <t>Tipe X</t>
  </si>
  <si>
    <t>Tgl Awal</t>
  </si>
  <si>
    <t>Unit</t>
  </si>
  <si>
    <t>Rata-rata</t>
  </si>
  <si>
    <t>Domisili Pembeli</t>
  </si>
  <si>
    <t>Tipe Z</t>
  </si>
  <si>
    <t>Merah</t>
  </si>
  <si>
    <t>Barat</t>
  </si>
  <si>
    <t>Tgl Akhir</t>
  </si>
  <si>
    <t>Senin</t>
  </si>
  <si>
    <t>Abu-abu</t>
  </si>
  <si>
    <t>Lainnya</t>
  </si>
  <si>
    <t>Timur</t>
  </si>
  <si>
    <t>Selasa</t>
  </si>
  <si>
    <t>Jumlah</t>
  </si>
  <si>
    <t>Rabu</t>
  </si>
  <si>
    <t>Kamis</t>
  </si>
  <si>
    <t>Jumat</t>
  </si>
  <si>
    <t>Sabtu</t>
  </si>
  <si>
    <t>Minggu</t>
  </si>
  <si>
    <t>Warna Kendaraan</t>
  </si>
  <si>
    <t>Domisili Konsumen</t>
  </si>
  <si>
    <t>tabel untuk mengisi data dalam kolom Hari</t>
  </si>
  <si>
    <t>=IF(Z4=1;J43;IF(Z4=2;J44;IF(Z4=3;J45;"Semua")))</t>
  </si>
  <si>
    <t>&lt;&lt; =W5/COUNTIF(Jumlah;V5)</t>
  </si>
  <si>
    <t>=COUNTIF(Tipe;J4)</t>
  </si>
  <si>
    <t>&lt;&lt; =COUNTIF(Warna;J23)</t>
  </si>
  <si>
    <t>&lt;&lt; =COUNTIF(Wilayah;J43)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</si>
</sst>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\ \ "/>
    <numFmt numFmtId="165" formatCode="dddd"/>
    <numFmt numFmtId="166" formatCode="#,##0\ \ "/>
    <numFmt numFmtId="167" formatCode="0.00\ \ "/>
  </numFmts>
  <fonts count="7" x14ac:knownFonts="1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00CC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00CC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3" fillId="2" borderId="0" xfId="0" applyFont="1" applyFill="1" applyBorder="1" applyAlignment="1">
      <alignment horizontal="left" vertical="center" indent="1"/>
    </xf>
    <xf numFmtId="166" fontId="0" fillId="3" borderId="2" xfId="0" applyNumberFormat="1" applyFill="1" applyBorder="1" applyAlignment="1">
      <alignment vertical="center"/>
    </xf>
    <xf numFmtId="0" fontId="5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indent="1"/>
    </xf>
    <xf numFmtId="14" fontId="0" fillId="4" borderId="0" xfId="0" applyNumberFormat="1" applyFill="1" applyAlignment="1">
      <alignment horizontal="center" vertical="center"/>
    </xf>
    <xf numFmtId="0" fontId="3" fillId="2" borderId="3" xfId="0" applyFont="1" applyFill="1" applyBorder="1" applyAlignment="1">
      <alignment horizontal="left" vertical="center" indent="3"/>
    </xf>
    <xf numFmtId="0" fontId="3" fillId="2" borderId="3" xfId="0" applyFont="1" applyFill="1" applyBorder="1" applyAlignment="1">
      <alignment horizontal="left" vertical="center" indent="2"/>
    </xf>
    <xf numFmtId="0" fontId="3" fillId="2" borderId="3" xfId="0" applyFont="1" applyFill="1" applyBorder="1" applyAlignment="1">
      <alignment vertical="center"/>
    </xf>
    <xf numFmtId="0" fontId="0" fillId="3" borderId="3" xfId="0" applyFill="1" applyBorder="1" applyAlignment="1">
      <alignment horizontal="left" vertical="center" indent="1"/>
    </xf>
    <xf numFmtId="166" fontId="0" fillId="0" borderId="0" xfId="0" applyNumberFormat="1" applyAlignment="1">
      <alignment vertical="center"/>
    </xf>
    <xf numFmtId="14" fontId="0" fillId="0" borderId="0" xfId="0" applyNumberFormat="1" applyAlignment="1">
      <alignment horizontal="left" vertical="center" indent="1"/>
    </xf>
    <xf numFmtId="0" fontId="0" fillId="5" borderId="4" xfId="0" applyFill="1" applyBorder="1" applyAlignment="1">
      <alignment horizontal="left" vertical="center" indent="1"/>
    </xf>
    <xf numFmtId="166" fontId="0" fillId="3" borderId="5" xfId="0" applyNumberFormat="1" applyFill="1" applyBorder="1" applyAlignment="1">
      <alignment horizontal="right" vertical="center" indent="1"/>
    </xf>
    <xf numFmtId="167" fontId="0" fillId="6" borderId="4" xfId="0" applyNumberForma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7" borderId="0" xfId="0" applyFont="1" applyFill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left" vertical="center" indent="1"/>
    </xf>
    <xf numFmtId="166" fontId="0" fillId="3" borderId="6" xfId="0" applyNumberFormat="1" applyFill="1" applyBorder="1" applyAlignment="1">
      <alignment vertical="center"/>
    </xf>
    <xf numFmtId="0" fontId="0" fillId="5" borderId="0" xfId="0" applyFill="1" applyBorder="1" applyAlignment="1">
      <alignment horizontal="left" vertical="center" indent="1"/>
    </xf>
    <xf numFmtId="166" fontId="0" fillId="3" borderId="1" xfId="0" applyNumberFormat="1" applyFill="1" applyBorder="1" applyAlignment="1">
      <alignment horizontal="right" vertical="center" indent="1"/>
    </xf>
    <xf numFmtId="167" fontId="0" fillId="6" borderId="0" xfId="0" applyNumberForma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indent="1"/>
    </xf>
    <xf numFmtId="0" fontId="0" fillId="3" borderId="5" xfId="0" applyFill="1" applyBorder="1" applyAlignment="1">
      <alignment horizontal="center" vertical="center"/>
    </xf>
    <xf numFmtId="1" fontId="0" fillId="3" borderId="4" xfId="0" applyNumberFormat="1" applyFill="1" applyBorder="1" applyAlignment="1">
      <alignment horizontal="center" vertical="center"/>
    </xf>
    <xf numFmtId="0" fontId="0" fillId="5" borderId="0" xfId="0" applyFill="1" applyAlignment="1">
      <alignment horizontal="right" vertical="center" indent="1"/>
    </xf>
    <xf numFmtId="166" fontId="0" fillId="9" borderId="2" xfId="0" applyNumberForma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" fontId="0" fillId="3" borderId="0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1" fontId="0" fillId="3" borderId="3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4" fontId="0" fillId="0" borderId="0" xfId="0" applyNumberFormat="1" applyAlignment="1">
      <alignment vertical="center"/>
    </xf>
    <xf numFmtId="0" fontId="0" fillId="5" borderId="3" xfId="0" applyFill="1" applyBorder="1" applyAlignment="1">
      <alignment horizontal="left" vertical="center" indent="1"/>
    </xf>
    <xf numFmtId="166" fontId="0" fillId="3" borderId="7" xfId="0" applyNumberFormat="1" applyFill="1" applyBorder="1" applyAlignment="1">
      <alignment horizontal="right" vertical="center" indent="1"/>
    </xf>
    <xf numFmtId="167" fontId="0" fillId="6" borderId="3" xfId="0" applyNumberFormat="1" applyFill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0" fontId="4" fillId="3" borderId="0" xfId="0" applyFont="1" applyFill="1" applyAlignment="1">
      <alignment horizontal="right" vertical="center" indent="1"/>
    </xf>
    <xf numFmtId="166" fontId="1" fillId="2" borderId="1" xfId="0" applyNumberFormat="1" applyFont="1" applyFill="1" applyBorder="1" applyAlignment="1">
      <alignment horizontal="right" vertical="center" indent="1"/>
    </xf>
    <xf numFmtId="0" fontId="0" fillId="3" borderId="0" xfId="0" applyFill="1" applyAlignment="1">
      <alignment vertical="center"/>
    </xf>
    <xf numFmtId="0" fontId="1" fillId="10" borderId="0" xfId="0" applyFont="1" applyFill="1" applyAlignment="1">
      <alignment horizontal="left" vertical="center" indent="1"/>
    </xf>
    <xf numFmtId="166" fontId="0" fillId="11" borderId="2" xfId="0" applyNumberFormat="1" applyFill="1" applyBorder="1" applyAlignment="1">
      <alignment vertical="center"/>
    </xf>
    <xf numFmtId="0" fontId="1" fillId="10" borderId="3" xfId="0" applyFont="1" applyFill="1" applyBorder="1" applyAlignment="1">
      <alignment horizontal="left" vertical="center" indent="1"/>
    </xf>
    <xf numFmtId="166" fontId="0" fillId="11" borderId="6" xfId="0" applyNumberFormat="1" applyFill="1" applyBorder="1" applyAlignment="1">
      <alignment vertical="center"/>
    </xf>
    <xf numFmtId="0" fontId="0" fillId="11" borderId="0" xfId="0" applyFill="1" applyAlignment="1">
      <alignment horizontal="right" vertical="center" indent="1"/>
    </xf>
    <xf numFmtId="166" fontId="0" fillId="12" borderId="2" xfId="0" applyNumberFormat="1" applyFill="1" applyBorder="1" applyAlignment="1">
      <alignment vertical="center"/>
    </xf>
    <xf numFmtId="0" fontId="3" fillId="13" borderId="0" xfId="0" applyFont="1" applyFill="1" applyAlignment="1">
      <alignment horizontal="right" vertical="center" indent="1"/>
    </xf>
    <xf numFmtId="166" fontId="0" fillId="5" borderId="2" xfId="0" applyNumberFormat="1" applyFill="1" applyBorder="1" applyAlignment="1">
      <alignment vertical="center"/>
    </xf>
    <xf numFmtId="1" fontId="0" fillId="5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left" vertical="center" indent="1"/>
    </xf>
    <xf numFmtId="0" fontId="0" fillId="0" borderId="0" xfId="0" applyAlignment="1">
      <alignment horizontal="left" vertical="center" indent="3"/>
    </xf>
    <xf numFmtId="0" fontId="1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</cellXfs>
  <cellStyles count="1">
    <cellStyle name="Normal" xfId="0" builtinId="0"/>
  </cellStyles>
  <dxfs count="6">
    <dxf>
      <fill>
        <patternFill>
          <bgColor theme="8" tint="0.79998168889431442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ill>
        <patternFill>
          <bgColor theme="8" tint="0.79998168889431442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ill>
        <patternFill>
          <bgColor theme="8" tint="0.79998168889431442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ill>
        <patternFill>
          <bgColor theme="8" tint="0.79998168889431442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KASUS!$V$3</c:f>
          <c:strCache>
            <c:ptCount val="1"/>
            <c:pt idx="0">
              <c:v>Penjualan bulan Januari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100" baseline="0">
              <a:solidFill>
                <a:srgbClr val="FFFF0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KASUS!$W$4</c:f>
              <c:strCache>
                <c:ptCount val="1"/>
                <c:pt idx="0">
                  <c:v>Unit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KASUS!$V$5:$V$11</c:f>
              <c:strCache>
                <c:ptCount val="7"/>
                <c:pt idx="0">
                  <c:v>Senin</c:v>
                </c:pt>
                <c:pt idx="1">
                  <c:v>Selasa</c:v>
                </c:pt>
                <c:pt idx="2">
                  <c:v>Rabu</c:v>
                </c:pt>
                <c:pt idx="3">
                  <c:v>Kamis</c:v>
                </c:pt>
                <c:pt idx="4">
                  <c:v>Jumat</c:v>
                </c:pt>
                <c:pt idx="5">
                  <c:v>Sabtu</c:v>
                </c:pt>
                <c:pt idx="6">
                  <c:v>Minggu</c:v>
                </c:pt>
              </c:strCache>
            </c:strRef>
          </c:cat>
          <c:val>
            <c:numRef>
              <c:f>KASUS!$W$5:$W$11</c:f>
              <c:numCache>
                <c:formatCode>#,##0\ \ </c:formatCode>
                <c:ptCount val="7"/>
                <c:pt idx="0">
                  <c:v>29</c:v>
                </c:pt>
                <c:pt idx="1">
                  <c:v>25</c:v>
                </c:pt>
                <c:pt idx="2">
                  <c:v>25</c:v>
                </c:pt>
                <c:pt idx="3">
                  <c:v>42</c:v>
                </c:pt>
                <c:pt idx="4">
                  <c:v>35</c:v>
                </c:pt>
                <c:pt idx="5">
                  <c:v>32</c:v>
                </c:pt>
                <c:pt idx="6">
                  <c:v>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FE-41F7-9022-87CE4B237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3"/>
        <c:overlap val="-54"/>
        <c:axId val="472343496"/>
        <c:axId val="472340360"/>
      </c:barChart>
      <c:lineChart>
        <c:grouping val="standard"/>
        <c:varyColors val="0"/>
        <c:ser>
          <c:idx val="1"/>
          <c:order val="1"/>
          <c:tx>
            <c:strRef>
              <c:f>KASUS!$X$4</c:f>
              <c:strCache>
                <c:ptCount val="1"/>
                <c:pt idx="0">
                  <c:v>Rata-rata</c:v>
                </c:pt>
              </c:strCache>
            </c:strRef>
          </c:tx>
          <c:spPr>
            <a:ln w="34925" cap="rnd">
              <a:solidFill>
                <a:srgbClr val="FFFF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3"/>
            <c:spPr>
              <a:solidFill>
                <a:srgbClr val="FF0000"/>
              </a:solidFill>
              <a:ln w="9525">
                <a:noFill/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KASUS!$V$5:$V$11</c:f>
              <c:strCache>
                <c:ptCount val="7"/>
                <c:pt idx="0">
                  <c:v>Senin</c:v>
                </c:pt>
                <c:pt idx="1">
                  <c:v>Selasa</c:v>
                </c:pt>
                <c:pt idx="2">
                  <c:v>Rabu</c:v>
                </c:pt>
                <c:pt idx="3">
                  <c:v>Kamis</c:v>
                </c:pt>
                <c:pt idx="4">
                  <c:v>Jumat</c:v>
                </c:pt>
                <c:pt idx="5">
                  <c:v>Sabtu</c:v>
                </c:pt>
                <c:pt idx="6">
                  <c:v>Minggu</c:v>
                </c:pt>
              </c:strCache>
            </c:strRef>
          </c:cat>
          <c:val>
            <c:numRef>
              <c:f>KASUS!$X$5:$X$11</c:f>
              <c:numCache>
                <c:formatCode>0.00\ \ </c:formatCode>
                <c:ptCount val="7"/>
                <c:pt idx="0">
                  <c:v>7.25</c:v>
                </c:pt>
                <c:pt idx="1">
                  <c:v>6.25</c:v>
                </c:pt>
                <c:pt idx="2">
                  <c:v>5</c:v>
                </c:pt>
                <c:pt idx="3">
                  <c:v>8.4</c:v>
                </c:pt>
                <c:pt idx="4">
                  <c:v>8.75</c:v>
                </c:pt>
                <c:pt idx="5">
                  <c:v>8</c:v>
                </c:pt>
                <c:pt idx="6">
                  <c:v>9.25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0FE-41F7-9022-87CE4B237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228016"/>
        <c:axId val="472340752"/>
      </c:lineChart>
      <c:catAx>
        <c:axId val="472343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2340360"/>
        <c:crosses val="autoZero"/>
        <c:auto val="1"/>
        <c:lblAlgn val="ctr"/>
        <c:lblOffset val="100"/>
        <c:noMultiLvlLbl val="0"/>
      </c:catAx>
      <c:valAx>
        <c:axId val="472340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\ 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2343496"/>
        <c:crosses val="autoZero"/>
        <c:crossBetween val="between"/>
      </c:valAx>
      <c:valAx>
        <c:axId val="472340752"/>
        <c:scaling>
          <c:orientation val="minMax"/>
        </c:scaling>
        <c:delete val="0"/>
        <c:axPos val="r"/>
        <c:numFmt formatCode="0.00\ 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54228016"/>
        <c:crosses val="max"/>
        <c:crossBetween val="between"/>
      </c:valAx>
      <c:catAx>
        <c:axId val="154228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23407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KASUS!$J$3</c:f>
          <c:strCache>
            <c:ptCount val="1"/>
            <c:pt idx="0">
              <c:v>Tipe Kendaraan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rgbClr val="0000CC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936-48B2-B587-588E272D1063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936-48B2-B587-588E272D1063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936-48B2-B587-588E272D1063}"/>
              </c:ext>
            </c:extLst>
          </c:dPt>
          <c:dLbls>
            <c:dLbl>
              <c:idx val="0"/>
              <c:layout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ctr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936-48B2-B587-588E272D106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ctr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936-48B2-B587-588E272D106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ctr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936-48B2-B587-588E272D106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KASUS!$J$4:$J$6</c:f>
              <c:strCache>
                <c:ptCount val="3"/>
                <c:pt idx="0">
                  <c:v>Tipe X</c:v>
                </c:pt>
                <c:pt idx="1">
                  <c:v>Tipe Y</c:v>
                </c:pt>
                <c:pt idx="2">
                  <c:v>Tipe Z</c:v>
                </c:pt>
              </c:strCache>
            </c:strRef>
          </c:cat>
          <c:val>
            <c:numRef>
              <c:f>KASUS!$K$4:$K$6</c:f>
              <c:numCache>
                <c:formatCode>#,##0\ \ </c:formatCode>
                <c:ptCount val="3"/>
                <c:pt idx="0">
                  <c:v>60</c:v>
                </c:pt>
                <c:pt idx="1">
                  <c:v>100</c:v>
                </c:pt>
                <c:pt idx="2">
                  <c:v>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9936-48B2-B587-588E272D1063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KASUS!$J$22</c:f>
          <c:strCache>
            <c:ptCount val="1"/>
            <c:pt idx="0">
              <c:v>Warna Kendaraan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rgbClr val="FFFF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KASUS!$J$23</c:f>
              <c:strCache>
                <c:ptCount val="1"/>
                <c:pt idx="0">
                  <c:v>Hitam</c:v>
                </c:pt>
              </c:strCache>
            </c:strRef>
          </c:tx>
          <c:spPr>
            <a:solidFill>
              <a:schemeClr val="accent2">
                <a:alpha val="88000"/>
              </a:schemeClr>
            </a:solidFill>
            <a:ln>
              <a:solidFill>
                <a:schemeClr val="accent2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2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2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KASUS!$K$23</c:f>
              <c:numCache>
                <c:formatCode>#,##0\ \ </c:formatCode>
                <c:ptCount val="1"/>
                <c:pt idx="0">
                  <c:v>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D45-4105-92D5-2986272C51FE}"/>
            </c:ext>
          </c:extLst>
        </c:ser>
        <c:ser>
          <c:idx val="1"/>
          <c:order val="1"/>
          <c:tx>
            <c:strRef>
              <c:f>KASUS!$J$24</c:f>
              <c:strCache>
                <c:ptCount val="1"/>
                <c:pt idx="0">
                  <c:v>Merah</c:v>
                </c:pt>
              </c:strCache>
            </c:strRef>
          </c:tx>
          <c:spPr>
            <a:solidFill>
              <a:schemeClr val="accent4">
                <a:alpha val="88000"/>
              </a:schemeClr>
            </a:solidFill>
            <a:ln>
              <a:solidFill>
                <a:schemeClr val="accent4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4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4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KASUS!$K$24</c:f>
              <c:numCache>
                <c:formatCode>#,##0\ \ </c:formatCode>
                <c:ptCount val="1"/>
                <c:pt idx="0">
                  <c:v>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D45-4105-92D5-2986272C51FE}"/>
            </c:ext>
          </c:extLst>
        </c:ser>
        <c:ser>
          <c:idx val="2"/>
          <c:order val="2"/>
          <c:tx>
            <c:strRef>
              <c:f>KASUS!$J$25</c:f>
              <c:strCache>
                <c:ptCount val="1"/>
                <c:pt idx="0">
                  <c:v>Abu-abu</c:v>
                </c:pt>
              </c:strCache>
            </c:strRef>
          </c:tx>
          <c:spPr>
            <a:solidFill>
              <a:schemeClr val="accent6">
                <a:alpha val="88000"/>
              </a:schemeClr>
            </a:solidFill>
            <a:ln>
              <a:solidFill>
                <a:schemeClr val="accent6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6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6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KASUS!$K$25</c:f>
              <c:numCache>
                <c:formatCode>#,##0\ \ </c:formatCode>
                <c:ptCount val="1"/>
                <c:pt idx="0">
                  <c:v>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D45-4105-92D5-2986272C51FE}"/>
            </c:ext>
          </c:extLst>
        </c:ser>
        <c:ser>
          <c:idx val="3"/>
          <c:order val="3"/>
          <c:tx>
            <c:strRef>
              <c:f>KASUS!$J$26</c:f>
              <c:strCache>
                <c:ptCount val="1"/>
                <c:pt idx="0">
                  <c:v>Lainnya</c:v>
                </c:pt>
              </c:strCache>
            </c:strRef>
          </c:tx>
          <c:spPr>
            <a:solidFill>
              <a:schemeClr val="accent2">
                <a:lumMod val="60000"/>
                <a:alpha val="88000"/>
              </a:schemeClr>
            </a:solidFill>
            <a:ln>
              <a:solidFill>
                <a:schemeClr val="accent2">
                  <a:lumMod val="60000"/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2">
                  <a:lumMod val="60000"/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2">
                  <a:lumMod val="60000"/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KASUS!$K$26</c:f>
              <c:numCache>
                <c:formatCode>#,##0\ \ </c:formatCode>
                <c:ptCount val="1"/>
                <c:pt idx="0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D45-4105-92D5-2986272C51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474885192"/>
        <c:axId val="474885584"/>
        <c:axId val="0"/>
      </c:bar3DChart>
      <c:catAx>
        <c:axId val="474885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4885584"/>
        <c:crosses val="autoZero"/>
        <c:auto val="1"/>
        <c:lblAlgn val="ctr"/>
        <c:lblOffset val="100"/>
        <c:noMultiLvlLbl val="0"/>
      </c:catAx>
      <c:valAx>
        <c:axId val="474885584"/>
        <c:scaling>
          <c:orientation val="minMax"/>
        </c:scaling>
        <c:delete val="1"/>
        <c:axPos val="l"/>
        <c:numFmt formatCode="#,##0\ \ " sourceLinked="1"/>
        <c:majorTickMark val="out"/>
        <c:minorTickMark val="none"/>
        <c:tickLblPos val="nextTo"/>
        <c:crossAx val="474885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KASUS!$J$42</c:f>
          <c:strCache>
            <c:ptCount val="1"/>
            <c:pt idx="0">
              <c:v>Domisili Konsumen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50" baseline="0">
              <a:solidFill>
                <a:srgbClr val="0000CC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>
        <c:manualLayout>
          <c:layoutTarget val="inner"/>
          <c:xMode val="edge"/>
          <c:yMode val="edge"/>
          <c:x val="0.26504607620777199"/>
          <c:y val="0.12944152814231555"/>
          <c:w val="0.49818661075680043"/>
          <c:h val="0.8156076844561095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72F-4527-8116-1AA2660B136D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72F-4527-8116-1AA2660B136D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72F-4527-8116-1AA2660B136D}"/>
              </c:ext>
            </c:extLst>
          </c:dPt>
          <c:dLbls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72F-4527-8116-1AA2660B136D}"/>
                </c:ex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KASUS!$J$43:$J$45</c:f>
              <c:strCache>
                <c:ptCount val="3"/>
                <c:pt idx="0">
                  <c:v>Barat</c:v>
                </c:pt>
                <c:pt idx="1">
                  <c:v>Tengah</c:v>
                </c:pt>
                <c:pt idx="2">
                  <c:v>Timur</c:v>
                </c:pt>
              </c:strCache>
            </c:strRef>
          </c:cat>
          <c:val>
            <c:numRef>
              <c:f>KASUS!$K$43:$K$45</c:f>
              <c:numCache>
                <c:formatCode>#,##0\ \ </c:formatCode>
                <c:ptCount val="3"/>
                <c:pt idx="0">
                  <c:v>85</c:v>
                </c:pt>
                <c:pt idx="1">
                  <c:v>85</c:v>
                </c:pt>
                <c:pt idx="2">
                  <c:v>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A72F-4527-8116-1AA2660B13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37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KASUS!$AA$3</c:f>
          <c:strCache>
            <c:ptCount val="1"/>
            <c:pt idx="0">
              <c:v>Penjualan dengan domisili pembeli wilayah: TIMUR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rgbClr val="FFFF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KASUS!$AA$6</c:f>
              <c:strCache>
                <c:ptCount val="1"/>
                <c:pt idx="0">
                  <c:v>Tipe X</c:v>
                </c:pt>
              </c:strCache>
            </c:strRef>
          </c:tx>
          <c:spPr>
            <a:solidFill>
              <a:schemeClr val="accent1">
                <a:alpha val="88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1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1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KASUS!$AB$5:$AE$5</c:f>
              <c:strCache>
                <c:ptCount val="4"/>
                <c:pt idx="0">
                  <c:v>Hitam</c:v>
                </c:pt>
                <c:pt idx="1">
                  <c:v>Merah</c:v>
                </c:pt>
                <c:pt idx="2">
                  <c:v>Abu-abu</c:v>
                </c:pt>
                <c:pt idx="3">
                  <c:v>Lainnya</c:v>
                </c:pt>
              </c:strCache>
            </c:strRef>
          </c:cat>
          <c:val>
            <c:numRef>
              <c:f>KASUS!$AB$6:$AE$6</c:f>
              <c:numCache>
                <c:formatCode>General</c:formatCode>
                <c:ptCount val="4"/>
                <c:pt idx="0">
                  <c:v>4</c:v>
                </c:pt>
                <c:pt idx="1">
                  <c:v>6</c:v>
                </c:pt>
                <c:pt idx="2">
                  <c:v>2</c:v>
                </c:pt>
                <c:pt idx="3" formatCode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EE-4AC1-A9AC-9643074FE493}"/>
            </c:ext>
          </c:extLst>
        </c:ser>
        <c:ser>
          <c:idx val="1"/>
          <c:order val="1"/>
          <c:tx>
            <c:strRef>
              <c:f>KASUS!$AA$7</c:f>
              <c:strCache>
                <c:ptCount val="1"/>
                <c:pt idx="0">
                  <c:v>Tipe Y</c:v>
                </c:pt>
              </c:strCache>
            </c:strRef>
          </c:tx>
          <c:spPr>
            <a:solidFill>
              <a:schemeClr val="accent3">
                <a:alpha val="88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3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3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KASUS!$AB$5:$AE$5</c:f>
              <c:strCache>
                <c:ptCount val="4"/>
                <c:pt idx="0">
                  <c:v>Hitam</c:v>
                </c:pt>
                <c:pt idx="1">
                  <c:v>Merah</c:v>
                </c:pt>
                <c:pt idx="2">
                  <c:v>Abu-abu</c:v>
                </c:pt>
                <c:pt idx="3">
                  <c:v>Lainnya</c:v>
                </c:pt>
              </c:strCache>
            </c:strRef>
          </c:cat>
          <c:val>
            <c:numRef>
              <c:f>KASUS!$AB$7:$AE$7</c:f>
              <c:numCache>
                <c:formatCode>General</c:formatCode>
                <c:ptCount val="4"/>
                <c:pt idx="0">
                  <c:v>7</c:v>
                </c:pt>
                <c:pt idx="1">
                  <c:v>11</c:v>
                </c:pt>
                <c:pt idx="2">
                  <c:v>6</c:v>
                </c:pt>
                <c:pt idx="3" formatCode="0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8EE-4AC1-A9AC-9643074FE493}"/>
            </c:ext>
          </c:extLst>
        </c:ser>
        <c:ser>
          <c:idx val="2"/>
          <c:order val="2"/>
          <c:tx>
            <c:strRef>
              <c:f>KASUS!$AA$8</c:f>
              <c:strCache>
                <c:ptCount val="1"/>
                <c:pt idx="0">
                  <c:v>Tipe Z</c:v>
                </c:pt>
              </c:strCache>
            </c:strRef>
          </c:tx>
          <c:spPr>
            <a:solidFill>
              <a:schemeClr val="accent5">
                <a:alpha val="88000"/>
              </a:schemeClr>
            </a:solidFill>
            <a:ln>
              <a:solidFill>
                <a:schemeClr val="accent5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5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5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KASUS!$AB$5:$AE$5</c:f>
              <c:strCache>
                <c:ptCount val="4"/>
                <c:pt idx="0">
                  <c:v>Hitam</c:v>
                </c:pt>
                <c:pt idx="1">
                  <c:v>Merah</c:v>
                </c:pt>
                <c:pt idx="2">
                  <c:v>Abu-abu</c:v>
                </c:pt>
                <c:pt idx="3">
                  <c:v>Lainnya</c:v>
                </c:pt>
              </c:strCache>
            </c:strRef>
          </c:cat>
          <c:val>
            <c:numRef>
              <c:f>KASUS!$AB$8:$AE$8</c:f>
              <c:numCache>
                <c:formatCode>General</c:formatCode>
                <c:ptCount val="4"/>
                <c:pt idx="0">
                  <c:v>6</c:v>
                </c:pt>
                <c:pt idx="1">
                  <c:v>6</c:v>
                </c:pt>
                <c:pt idx="2">
                  <c:v>4</c:v>
                </c:pt>
                <c:pt idx="3" formatCode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8EE-4AC1-A9AC-9643074FE49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474886760"/>
        <c:axId val="474887152"/>
        <c:axId val="0"/>
      </c:bar3DChart>
      <c:catAx>
        <c:axId val="474886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4887152"/>
        <c:crosses val="autoZero"/>
        <c:auto val="1"/>
        <c:lblAlgn val="ctr"/>
        <c:lblOffset val="100"/>
        <c:noMultiLvlLbl val="0"/>
      </c:catAx>
      <c:valAx>
        <c:axId val="4748871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7488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trlProps/ctrlProp1.xml><?xml version="1.0" encoding="utf-8"?>
<formControlPr xmlns="http://schemas.microsoft.com/office/spreadsheetml/2009/9/main" objectType="Scroll" dx="22" fmlaLink="$Z$4" horiz="1" max="4" min="1" page="10" val="3"/>
</file>

<file path=xl/ctrlProps/ctrlProp2.xml><?xml version="1.0" encoding="utf-8"?>
<formControlPr xmlns="http://schemas.microsoft.com/office/spreadsheetml/2009/9/main" objectType="Scroll" dx="22" fmlaLink="$Z$4" horiz="1" max="4" min="1" page="10" val="3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</xdr:colOff>
      <xdr:row>12</xdr:row>
      <xdr:rowOff>161925</xdr:rowOff>
    </xdr:from>
    <xdr:to>
      <xdr:col>24</xdr:col>
      <xdr:colOff>3429000</xdr:colOff>
      <xdr:row>28</xdr:row>
      <xdr:rowOff>85724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</xdr:row>
      <xdr:rowOff>180975</xdr:rowOff>
    </xdr:from>
    <xdr:to>
      <xdr:col>12</xdr:col>
      <xdr:colOff>4514850</xdr:colOff>
      <xdr:row>19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195262</xdr:colOff>
      <xdr:row>24</xdr:row>
      <xdr:rowOff>4762</xdr:rowOff>
    </xdr:from>
    <xdr:to>
      <xdr:col>12</xdr:col>
      <xdr:colOff>4524375</xdr:colOff>
      <xdr:row>38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33337</xdr:colOff>
      <xdr:row>44</xdr:row>
      <xdr:rowOff>23812</xdr:rowOff>
    </xdr:from>
    <xdr:to>
      <xdr:col>12</xdr:col>
      <xdr:colOff>4524375</xdr:colOff>
      <xdr:row>58</xdr:row>
      <xdr:rowOff>100012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6</xdr:col>
      <xdr:colOff>599430</xdr:colOff>
      <xdr:row>1</xdr:row>
      <xdr:rowOff>157232</xdr:rowOff>
    </xdr:from>
    <xdr:ext cx="468013" cy="1301895"/>
    <xdr:sp macro="" textlink="">
      <xdr:nvSpPr>
        <xdr:cNvPr id="6" name="Rectangle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 rot="16200000">
          <a:off x="3754364" y="764673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KASUS</a:t>
          </a:r>
          <a:r>
            <a:rPr lang="en-US" sz="240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 1</a:t>
          </a:r>
          <a:endParaRPr lang="en-US" sz="2400" b="1" cap="none" spc="50">
            <a:ln w="9525" cmpd="sng">
              <a:solidFill>
                <a:schemeClr val="accent1"/>
              </a:solidFill>
              <a:prstDash val="solid"/>
            </a:ln>
            <a:solidFill>
              <a:srgbClr val="70AD47">
                <a:tint val="1000"/>
              </a:srgbClr>
            </a:solidFill>
            <a:effectLst>
              <a:glow rad="38100">
                <a:schemeClr val="accent1">
                  <a:alpha val="40000"/>
                </a:schemeClr>
              </a:glow>
            </a:effectLst>
          </a:endParaRPr>
        </a:p>
      </xdr:txBody>
    </xdr:sp>
    <xdr:clientData/>
  </xdr:oneCellAnchor>
  <xdr:oneCellAnchor>
    <xdr:from>
      <xdr:col>8</xdr:col>
      <xdr:colOff>281132</xdr:colOff>
      <xdr:row>6</xdr:row>
      <xdr:rowOff>174123</xdr:rowOff>
    </xdr:from>
    <xdr:ext cx="1257011" cy="468013"/>
    <xdr:sp macro="" textlink="">
      <xdr:nvSpPr>
        <xdr:cNvPr id="7" name="Rectangle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/>
      </xdr:nvSpPr>
      <xdr:spPr>
        <a:xfrm>
          <a:off x="4853132" y="1383798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2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8</xdr:col>
      <xdr:colOff>276225</xdr:colOff>
      <xdr:row>26</xdr:row>
      <xdr:rowOff>171450</xdr:rowOff>
    </xdr:from>
    <xdr:ext cx="1257011" cy="468013"/>
    <xdr:sp macro="" textlink="">
      <xdr:nvSpPr>
        <xdr:cNvPr id="8" name="Rectangle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4848225" y="5191125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3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8</xdr:col>
      <xdr:colOff>295275</xdr:colOff>
      <xdr:row>46</xdr:row>
      <xdr:rowOff>9525</xdr:rowOff>
    </xdr:from>
    <xdr:ext cx="1257011" cy="468013"/>
    <xdr:sp macro="" textlink="">
      <xdr:nvSpPr>
        <xdr:cNvPr id="9" name="Rectangle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4867275" y="8839200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4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13</xdr:col>
      <xdr:colOff>285750</xdr:colOff>
      <xdr:row>4</xdr:row>
      <xdr:rowOff>152400</xdr:rowOff>
    </xdr:from>
    <xdr:ext cx="1257011" cy="468013"/>
    <xdr:sp macro="" textlink="">
      <xdr:nvSpPr>
        <xdr:cNvPr id="10" name="Rectangle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11287125" y="981075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5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638175</xdr:colOff>
          <xdr:row>3</xdr:row>
          <xdr:rowOff>19050</xdr:rowOff>
        </xdr:from>
        <xdr:to>
          <xdr:col>28</xdr:col>
          <xdr:colOff>409575</xdr:colOff>
          <xdr:row>3</xdr:row>
          <xdr:rowOff>180975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1</xdr:colOff>
      <xdr:row>10</xdr:row>
      <xdr:rowOff>57151</xdr:rowOff>
    </xdr:from>
    <xdr:to>
      <xdr:col>32</xdr:col>
      <xdr:colOff>0</xdr:colOff>
      <xdr:row>27</xdr:row>
      <xdr:rowOff>180975</xdr:rowOff>
    </xdr:to>
    <xdr:graphicFrame macro="">
      <xdr:nvGraphicFramePr>
        <xdr:cNvPr id="12" name="Chart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30</xdr:col>
      <xdr:colOff>571500</xdr:colOff>
      <xdr:row>7</xdr:row>
      <xdr:rowOff>38100</xdr:rowOff>
    </xdr:from>
    <xdr:ext cx="1257011" cy="468013"/>
    <xdr:sp macro="" textlink="">
      <xdr:nvSpPr>
        <xdr:cNvPr id="13" name="Rectangle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/>
      </xdr:nvSpPr>
      <xdr:spPr>
        <a:xfrm>
          <a:off x="24822150" y="1438275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6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twoCellAnchor>
    <xdr:from>
      <xdr:col>11</xdr:col>
      <xdr:colOff>95250</xdr:colOff>
      <xdr:row>63</xdr:row>
      <xdr:rowOff>9525</xdr:rowOff>
    </xdr:from>
    <xdr:to>
      <xdr:col>12</xdr:col>
      <xdr:colOff>228600</xdr:colOff>
      <xdr:row>66</xdr:row>
      <xdr:rowOff>19050</xdr:rowOff>
    </xdr:to>
    <xdr:sp macro="" textlink="">
      <xdr:nvSpPr>
        <xdr:cNvPr id="11" name="Arrow: Left 10">
          <a:extLst>
            <a:ext uri="{FF2B5EF4-FFF2-40B4-BE49-F238E27FC236}">
              <a16:creationId xmlns="" xmlns:a16="http://schemas.microsoft.com/office/drawing/2014/main" id="{B50E7F16-6AD1-40C4-A852-9882D97239F6}"/>
            </a:ext>
          </a:extLst>
        </xdr:cNvPr>
        <xdr:cNvSpPr/>
      </xdr:nvSpPr>
      <xdr:spPr>
        <a:xfrm>
          <a:off x="6362700" y="12077700"/>
          <a:ext cx="333375" cy="581025"/>
        </a:xfrm>
        <a:prstGeom prst="left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599430</xdr:colOff>
      <xdr:row>1</xdr:row>
      <xdr:rowOff>157232</xdr:rowOff>
    </xdr:from>
    <xdr:ext cx="468013" cy="1301895"/>
    <xdr:sp macro="" textlink="">
      <xdr:nvSpPr>
        <xdr:cNvPr id="6" name="Rectangle 5">
          <a:extLst>
            <a:ext uri="{FF2B5EF4-FFF2-40B4-BE49-F238E27FC236}">
              <a16:creationId xmlns="" xmlns:a16="http://schemas.microsoft.com/office/drawing/2014/main" id="{8F8A0BDF-9B7C-4620-81BD-E7FA09EF14D3}"/>
            </a:ext>
          </a:extLst>
        </xdr:cNvPr>
        <xdr:cNvSpPr/>
      </xdr:nvSpPr>
      <xdr:spPr>
        <a:xfrm rot="16200000">
          <a:off x="3754364" y="764673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KASUS</a:t>
          </a:r>
          <a:r>
            <a:rPr lang="en-US" sz="240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 1</a:t>
          </a:r>
          <a:endParaRPr lang="en-US" sz="2400" b="1" cap="none" spc="50">
            <a:ln w="9525" cmpd="sng">
              <a:solidFill>
                <a:schemeClr val="accent1"/>
              </a:solidFill>
              <a:prstDash val="solid"/>
            </a:ln>
            <a:solidFill>
              <a:srgbClr val="70AD47">
                <a:tint val="1000"/>
              </a:srgbClr>
            </a:solidFill>
            <a:effectLst>
              <a:glow rad="38100">
                <a:schemeClr val="accent1">
                  <a:alpha val="40000"/>
                </a:schemeClr>
              </a:glow>
            </a:effectLst>
          </a:endParaRPr>
        </a:p>
      </xdr:txBody>
    </xdr:sp>
    <xdr:clientData/>
  </xdr:oneCellAnchor>
  <xdr:oneCellAnchor>
    <xdr:from>
      <xdr:col>8</xdr:col>
      <xdr:colOff>281132</xdr:colOff>
      <xdr:row>6</xdr:row>
      <xdr:rowOff>174123</xdr:rowOff>
    </xdr:from>
    <xdr:ext cx="1257011" cy="468013"/>
    <xdr:sp macro="" textlink="">
      <xdr:nvSpPr>
        <xdr:cNvPr id="7" name="Rectangle 6">
          <a:extLst>
            <a:ext uri="{FF2B5EF4-FFF2-40B4-BE49-F238E27FC236}">
              <a16:creationId xmlns="" xmlns:a16="http://schemas.microsoft.com/office/drawing/2014/main" id="{5FCE98A6-AB40-4E39-982E-5ACE05AF1260}"/>
            </a:ext>
          </a:extLst>
        </xdr:cNvPr>
        <xdr:cNvSpPr/>
      </xdr:nvSpPr>
      <xdr:spPr>
        <a:xfrm>
          <a:off x="4853132" y="1383798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2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8</xdr:col>
      <xdr:colOff>276225</xdr:colOff>
      <xdr:row>26</xdr:row>
      <xdr:rowOff>171450</xdr:rowOff>
    </xdr:from>
    <xdr:ext cx="1257011" cy="468013"/>
    <xdr:sp macro="" textlink="">
      <xdr:nvSpPr>
        <xdr:cNvPr id="8" name="Rectangle 7">
          <a:extLst>
            <a:ext uri="{FF2B5EF4-FFF2-40B4-BE49-F238E27FC236}">
              <a16:creationId xmlns="" xmlns:a16="http://schemas.microsoft.com/office/drawing/2014/main" id="{BB89F821-AE55-4FC6-81ED-FB972629E37D}"/>
            </a:ext>
          </a:extLst>
        </xdr:cNvPr>
        <xdr:cNvSpPr/>
      </xdr:nvSpPr>
      <xdr:spPr>
        <a:xfrm>
          <a:off x="4848225" y="5191125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3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8</xdr:col>
      <xdr:colOff>295275</xdr:colOff>
      <xdr:row>46</xdr:row>
      <xdr:rowOff>9525</xdr:rowOff>
    </xdr:from>
    <xdr:ext cx="1257011" cy="468013"/>
    <xdr:sp macro="" textlink="">
      <xdr:nvSpPr>
        <xdr:cNvPr id="9" name="Rectangle 8">
          <a:extLst>
            <a:ext uri="{FF2B5EF4-FFF2-40B4-BE49-F238E27FC236}">
              <a16:creationId xmlns="" xmlns:a16="http://schemas.microsoft.com/office/drawing/2014/main" id="{EDCA4896-782A-4F61-880F-B996A6949D23}"/>
            </a:ext>
          </a:extLst>
        </xdr:cNvPr>
        <xdr:cNvSpPr/>
      </xdr:nvSpPr>
      <xdr:spPr>
        <a:xfrm>
          <a:off x="4867275" y="8839200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4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13</xdr:col>
      <xdr:colOff>285750</xdr:colOff>
      <xdr:row>4</xdr:row>
      <xdr:rowOff>152400</xdr:rowOff>
    </xdr:from>
    <xdr:ext cx="1257011" cy="468013"/>
    <xdr:sp macro="" textlink="">
      <xdr:nvSpPr>
        <xdr:cNvPr id="10" name="Rectangle 9">
          <a:extLst>
            <a:ext uri="{FF2B5EF4-FFF2-40B4-BE49-F238E27FC236}">
              <a16:creationId xmlns="" xmlns:a16="http://schemas.microsoft.com/office/drawing/2014/main" id="{45BBCF89-6804-4065-9EE9-B6F32537CC0C}"/>
            </a:ext>
          </a:extLst>
        </xdr:cNvPr>
        <xdr:cNvSpPr/>
      </xdr:nvSpPr>
      <xdr:spPr>
        <a:xfrm>
          <a:off x="11287125" y="981075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5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638175</xdr:colOff>
          <xdr:row>3</xdr:row>
          <xdr:rowOff>19050</xdr:rowOff>
        </xdr:from>
        <xdr:to>
          <xdr:col>28</xdr:col>
          <xdr:colOff>409575</xdr:colOff>
          <xdr:row>3</xdr:row>
          <xdr:rowOff>180975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="" xmlns:a16="http://schemas.microsoft.com/office/drawing/2014/main" id="{575CDF16-8AB4-4189-BDF5-D557EEED78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30</xdr:col>
      <xdr:colOff>571500</xdr:colOff>
      <xdr:row>7</xdr:row>
      <xdr:rowOff>38100</xdr:rowOff>
    </xdr:from>
    <xdr:ext cx="1257011" cy="468013"/>
    <xdr:sp macro="" textlink="">
      <xdr:nvSpPr>
        <xdr:cNvPr id="13" name="Rectangle 12">
          <a:extLst>
            <a:ext uri="{FF2B5EF4-FFF2-40B4-BE49-F238E27FC236}">
              <a16:creationId xmlns="" xmlns:a16="http://schemas.microsoft.com/office/drawing/2014/main" id="{CA87D041-B1A0-4FE8-B02B-22F37F97D90E}"/>
            </a:ext>
          </a:extLst>
        </xdr:cNvPr>
        <xdr:cNvSpPr/>
      </xdr:nvSpPr>
      <xdr:spPr>
        <a:xfrm>
          <a:off x="24822150" y="1438275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6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twoCellAnchor>
    <xdr:from>
      <xdr:col>11</xdr:col>
      <xdr:colOff>95250</xdr:colOff>
      <xdr:row>63</xdr:row>
      <xdr:rowOff>9525</xdr:rowOff>
    </xdr:from>
    <xdr:to>
      <xdr:col>12</xdr:col>
      <xdr:colOff>228600</xdr:colOff>
      <xdr:row>66</xdr:row>
      <xdr:rowOff>19050</xdr:rowOff>
    </xdr:to>
    <xdr:sp macro="" textlink="">
      <xdr:nvSpPr>
        <xdr:cNvPr id="14" name="Arrow: Left 13">
          <a:extLst>
            <a:ext uri="{FF2B5EF4-FFF2-40B4-BE49-F238E27FC236}">
              <a16:creationId xmlns="" xmlns:a16="http://schemas.microsoft.com/office/drawing/2014/main" id="{62285A86-3B81-4878-8E99-54040E60E463}"/>
            </a:ext>
          </a:extLst>
        </xdr:cNvPr>
        <xdr:cNvSpPr/>
      </xdr:nvSpPr>
      <xdr:spPr>
        <a:xfrm>
          <a:off x="6362700" y="12077700"/>
          <a:ext cx="333375" cy="581025"/>
        </a:xfrm>
        <a:prstGeom prst="left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E228"/>
  <sheetViews>
    <sheetView showGridLines="0" tabSelected="1" zoomScale="96" zoomScaleNormal="96" workbookViewId="0">
      <selection activeCell="G4" sqref="G4"/>
    </sheetView>
  </sheetViews>
  <sheetFormatPr defaultRowHeight="15" x14ac:dyDescent="0.25"/>
  <cols>
    <col min="1" max="1" width="5.85546875" style="2" customWidth="1"/>
    <col min="2" max="2" width="4.7109375" style="2" customWidth="1"/>
    <col min="3" max="3" width="12.42578125" style="2" customWidth="1"/>
    <col min="4" max="5" width="9.140625" style="2"/>
    <col min="6" max="6" width="12.28515625" style="2" customWidth="1"/>
    <col min="7" max="7" width="9.140625" style="2"/>
    <col min="8" max="9" width="5.85546875" style="2" customWidth="1"/>
    <col min="10" max="10" width="10.42578125" style="2" customWidth="1"/>
    <col min="11" max="11" width="9.140625" style="2"/>
    <col min="12" max="12" width="3" style="2" customWidth="1"/>
    <col min="13" max="13" width="68" style="2" customWidth="1"/>
    <col min="14" max="14" width="5.85546875" style="2" customWidth="1"/>
    <col min="15" max="15" width="11.7109375" style="2" customWidth="1"/>
    <col min="16" max="16" width="13.5703125" style="2" customWidth="1"/>
    <col min="17" max="17" width="3.42578125" style="2" customWidth="1"/>
    <col min="18" max="18" width="5" style="2" customWidth="1"/>
    <col min="19" max="19" width="12.42578125" style="2" customWidth="1"/>
    <col min="20" max="20" width="11.140625" style="2" customWidth="1"/>
    <col min="21" max="21" width="5.85546875" style="2" customWidth="1"/>
    <col min="22" max="22" width="10" style="2" customWidth="1"/>
    <col min="23" max="23" width="9.140625" style="2"/>
    <col min="24" max="24" width="10.140625" style="2" customWidth="1"/>
    <col min="25" max="25" width="51.85546875" style="2" customWidth="1"/>
    <col min="26" max="26" width="5.7109375" style="2" customWidth="1"/>
    <col min="27" max="27" width="10.7109375" style="2" bestFit="1" customWidth="1"/>
    <col min="28" max="28" width="10.7109375" style="2" customWidth="1"/>
    <col min="29" max="29" width="10.7109375" style="2" bestFit="1" customWidth="1"/>
    <col min="30" max="30" width="10.7109375" style="2" customWidth="1"/>
    <col min="31" max="31" width="9" style="2" customWidth="1"/>
    <col min="32" max="32" width="32.28515625" style="2" customWidth="1"/>
    <col min="33" max="33" width="6.140625" style="2" customWidth="1"/>
    <col min="34" max="16384" width="9.140625" style="2"/>
  </cols>
  <sheetData>
    <row r="2" spans="2:31" ht="18.75" x14ac:dyDescent="0.25">
      <c r="B2" s="1" t="str">
        <f>"PENJUALAN KENDARAAN "&amp;UPPER(TEXT(C4,"MMMM YYY"))</f>
        <v>PENJUALAN KENDARAAN JANUARI 2019</v>
      </c>
    </row>
    <row r="3" spans="2:31" x14ac:dyDescent="0.25">
      <c r="B3" s="3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3" t="s">
        <v>5</v>
      </c>
      <c r="J3" s="5" t="s">
        <v>6</v>
      </c>
      <c r="O3" s="5" t="str">
        <f>"Transaksi bulan "&amp;TEXT(P4,"mmmm")</f>
        <v>Transaksi bulan Januari</v>
      </c>
      <c r="V3" s="5" t="str">
        <f>"Penjualan bulan "&amp;TEXT(P4,"mmmm")</f>
        <v>Penjualan bulan Januari</v>
      </c>
      <c r="AA3" s="5" t="str">
        <f>"Penjualan dengan domisili pembeli wilayah: "&amp;UPPER(AD4)</f>
        <v>Penjualan dengan domisili pembeli wilayah: TIMUR</v>
      </c>
    </row>
    <row r="4" spans="2:31" ht="16.5" customHeight="1" x14ac:dyDescent="0.25">
      <c r="B4" s="6">
        <v>1</v>
      </c>
      <c r="C4" s="7">
        <v>43467</v>
      </c>
      <c r="D4" s="8" t="str">
        <f t="shared" ref="D4:D67" si="0">IF(C4&lt;&gt;"",VLOOKUP(MOD(C4,7),J$62:K$68,2))</f>
        <v>Rabu</v>
      </c>
      <c r="E4" s="9" t="s">
        <v>7</v>
      </c>
      <c r="F4" s="9" t="s">
        <v>8</v>
      </c>
      <c r="G4" s="9" t="s">
        <v>9</v>
      </c>
      <c r="J4" s="10" t="s">
        <v>10</v>
      </c>
      <c r="K4" s="11">
        <f>COUNTIF(Tipe,J4)</f>
        <v>60</v>
      </c>
      <c r="L4" s="12" t="str">
        <f ca="1">_xlfn.FORMULATEXT(K4)</f>
        <v>=COUNTIF(Tipe;J4)</v>
      </c>
      <c r="O4" s="13" t="s">
        <v>11</v>
      </c>
      <c r="P4" s="14">
        <f>C4</f>
        <v>43467</v>
      </c>
      <c r="Q4" s="7"/>
      <c r="R4" s="3" t="s">
        <v>0</v>
      </c>
      <c r="S4" s="4" t="s">
        <v>1</v>
      </c>
      <c r="T4" s="3" t="s">
        <v>2</v>
      </c>
      <c r="V4" s="3" t="s">
        <v>2</v>
      </c>
      <c r="W4" s="4" t="s">
        <v>12</v>
      </c>
      <c r="X4" s="3" t="s">
        <v>13</v>
      </c>
      <c r="Z4" s="64">
        <v>3</v>
      </c>
      <c r="AA4" s="15" t="s">
        <v>14</v>
      </c>
      <c r="AB4" s="16"/>
      <c r="AC4" s="17"/>
      <c r="AD4" s="18" t="str">
        <f>IF(Z4=1,J43,IF(Z4=2,J44,IF(Z4=3,J45,"Semua")))</f>
        <v>Timur</v>
      </c>
      <c r="AE4" s="65" t="str">
        <f ca="1">_xlfn.FORMULATEXT(AD4)</f>
        <v>=IF(Z4=1;J43;IF(Z4=2;J44;IF(Z4=3;J45;"Semua")))</v>
      </c>
    </row>
    <row r="5" spans="2:31" x14ac:dyDescent="0.25">
      <c r="B5" s="6">
        <f>IF(C5&lt;&gt;"",B4+1,"")</f>
        <v>2</v>
      </c>
      <c r="C5" s="7">
        <v>43467</v>
      </c>
      <c r="D5" s="8" t="str">
        <f t="shared" si="0"/>
        <v>Rabu</v>
      </c>
      <c r="E5" s="9" t="s">
        <v>15</v>
      </c>
      <c r="F5" s="9" t="s">
        <v>16</v>
      </c>
      <c r="G5" s="9" t="s">
        <v>17</v>
      </c>
      <c r="J5" s="10" t="s">
        <v>7</v>
      </c>
      <c r="K5" s="11">
        <f>COUNTIF(Tipe,J5)</f>
        <v>100</v>
      </c>
      <c r="O5" s="13" t="s">
        <v>18</v>
      </c>
      <c r="P5" s="14">
        <f>MAX(Tanggal)</f>
        <v>43496</v>
      </c>
      <c r="Q5" s="7"/>
      <c r="R5" s="19">
        <v>1</v>
      </c>
      <c r="S5" s="7">
        <f>P4</f>
        <v>43467</v>
      </c>
      <c r="T5" s="20" t="str">
        <f t="shared" ref="T5:T34" si="1">IF(S5&lt;&gt;"",VLOOKUP(MOD(S5,7),J$62:K$68,2),"")</f>
        <v>Rabu</v>
      </c>
      <c r="V5" s="21" t="s">
        <v>19</v>
      </c>
      <c r="W5" s="22">
        <f t="shared" ref="W5:W11" si="2">COUNTIF(Hari,V5)</f>
        <v>29</v>
      </c>
      <c r="X5" s="23">
        <f t="shared" ref="X5:X11" si="3">W5/COUNTIF(Jumlah,V5)</f>
        <v>7.25</v>
      </c>
      <c r="Y5" s="24" t="str">
        <f ca="1">"&lt;&lt; "&amp;_xlfn.FORMULATEXT(X5)</f>
        <v>&lt;&lt; =W5/COUNTIF(Jumlah;V5)</v>
      </c>
      <c r="AA5" s="25" t="s">
        <v>3</v>
      </c>
      <c r="AB5" s="26" t="s">
        <v>8</v>
      </c>
      <c r="AC5" s="26" t="s">
        <v>16</v>
      </c>
      <c r="AD5" s="26" t="s">
        <v>20</v>
      </c>
      <c r="AE5" s="27" t="s">
        <v>21</v>
      </c>
    </row>
    <row r="6" spans="2:31" x14ac:dyDescent="0.25">
      <c r="B6" s="6">
        <f t="shared" ref="B6:B69" si="4">IF(C6&lt;&gt;"",B5+1,"")</f>
        <v>3</v>
      </c>
      <c r="C6" s="7">
        <v>43467</v>
      </c>
      <c r="D6" s="8" t="str">
        <f t="shared" si="0"/>
        <v>Rabu</v>
      </c>
      <c r="E6" s="9" t="s">
        <v>7</v>
      </c>
      <c r="F6" s="9" t="s">
        <v>20</v>
      </c>
      <c r="G6" s="9" t="s">
        <v>22</v>
      </c>
      <c r="J6" s="28" t="s">
        <v>15</v>
      </c>
      <c r="K6" s="29">
        <f>COUNTIF(Tipe,J6)</f>
        <v>65</v>
      </c>
      <c r="R6" s="19">
        <f>IF(S6="","",R5+1)</f>
        <v>2</v>
      </c>
      <c r="S6" s="7">
        <f t="shared" ref="S6:S35" si="5">IF(S5&lt;P$5,S5+1,"")</f>
        <v>43468</v>
      </c>
      <c r="T6" s="20" t="str">
        <f t="shared" si="1"/>
        <v>Kamis</v>
      </c>
      <c r="V6" s="30" t="s">
        <v>23</v>
      </c>
      <c r="W6" s="31">
        <f t="shared" si="2"/>
        <v>25</v>
      </c>
      <c r="X6" s="32">
        <f t="shared" si="3"/>
        <v>6.25</v>
      </c>
      <c r="AA6" s="33" t="s">
        <v>10</v>
      </c>
      <c r="AB6" s="34">
        <f t="shared" ref="AB6:AE8" si="6">IF($Z$4&lt;4,COUNTIFS(Tipe,$AA6,Warna,AB$5,Wilayah,$AD$4),COUNTIFS(Tipe,$AA6,Warna,AB$5))</f>
        <v>4</v>
      </c>
      <c r="AC6" s="34">
        <f t="shared" si="6"/>
        <v>6</v>
      </c>
      <c r="AD6" s="34">
        <f t="shared" si="6"/>
        <v>2</v>
      </c>
      <c r="AE6" s="35">
        <f t="shared" si="6"/>
        <v>0</v>
      </c>
    </row>
    <row r="7" spans="2:31" x14ac:dyDescent="0.25">
      <c r="B7" s="6">
        <f t="shared" si="4"/>
        <v>4</v>
      </c>
      <c r="C7" s="7">
        <v>43468</v>
      </c>
      <c r="D7" s="8" t="str">
        <f t="shared" si="0"/>
        <v>Kamis</v>
      </c>
      <c r="E7" s="9" t="s">
        <v>10</v>
      </c>
      <c r="F7" s="9" t="s">
        <v>8</v>
      </c>
      <c r="G7" s="9" t="s">
        <v>9</v>
      </c>
      <c r="J7" s="36" t="s">
        <v>24</v>
      </c>
      <c r="K7" s="37">
        <f>SUM(K4:K6)</f>
        <v>225</v>
      </c>
      <c r="R7" s="19">
        <f t="shared" ref="R7:R35" si="7">IF(S7="","",R6+1)</f>
        <v>3</v>
      </c>
      <c r="S7" s="7">
        <f t="shared" si="5"/>
        <v>43469</v>
      </c>
      <c r="T7" s="20" t="str">
        <f t="shared" si="1"/>
        <v>Jumat</v>
      </c>
      <c r="V7" s="30" t="s">
        <v>25</v>
      </c>
      <c r="W7" s="31">
        <f t="shared" si="2"/>
        <v>25</v>
      </c>
      <c r="X7" s="32">
        <f t="shared" si="3"/>
        <v>5</v>
      </c>
      <c r="AA7" s="10" t="s">
        <v>7</v>
      </c>
      <c r="AB7" s="38">
        <f t="shared" si="6"/>
        <v>7</v>
      </c>
      <c r="AC7" s="38">
        <f t="shared" si="6"/>
        <v>11</v>
      </c>
      <c r="AD7" s="38">
        <f t="shared" si="6"/>
        <v>6</v>
      </c>
      <c r="AE7" s="39">
        <f t="shared" si="6"/>
        <v>2</v>
      </c>
    </row>
    <row r="8" spans="2:31" x14ac:dyDescent="0.25">
      <c r="B8" s="6">
        <f t="shared" si="4"/>
        <v>5</v>
      </c>
      <c r="C8" s="7">
        <v>43468</v>
      </c>
      <c r="D8" s="8" t="str">
        <f t="shared" si="0"/>
        <v>Kamis</v>
      </c>
      <c r="E8" s="9" t="s">
        <v>15</v>
      </c>
      <c r="F8" s="9" t="s">
        <v>8</v>
      </c>
      <c r="G8" s="9" t="s">
        <v>22</v>
      </c>
      <c r="R8" s="19">
        <f t="shared" si="7"/>
        <v>4</v>
      </c>
      <c r="S8" s="7">
        <f t="shared" si="5"/>
        <v>43470</v>
      </c>
      <c r="T8" s="20" t="str">
        <f t="shared" si="1"/>
        <v>Sabtu</v>
      </c>
      <c r="V8" s="30" t="s">
        <v>26</v>
      </c>
      <c r="W8" s="31">
        <f t="shared" si="2"/>
        <v>42</v>
      </c>
      <c r="X8" s="32">
        <f t="shared" si="3"/>
        <v>8.4</v>
      </c>
      <c r="AA8" s="28" t="s">
        <v>15</v>
      </c>
      <c r="AB8" s="40">
        <f t="shared" si="6"/>
        <v>6</v>
      </c>
      <c r="AC8" s="40">
        <f t="shared" si="6"/>
        <v>6</v>
      </c>
      <c r="AD8" s="40">
        <f t="shared" si="6"/>
        <v>4</v>
      </c>
      <c r="AE8" s="41">
        <f t="shared" si="6"/>
        <v>1</v>
      </c>
    </row>
    <row r="9" spans="2:31" x14ac:dyDescent="0.25">
      <c r="B9" s="6">
        <f t="shared" si="4"/>
        <v>6</v>
      </c>
      <c r="C9" s="7">
        <v>43468</v>
      </c>
      <c r="D9" s="8" t="str">
        <f t="shared" si="0"/>
        <v>Kamis</v>
      </c>
      <c r="E9" s="9" t="s">
        <v>10</v>
      </c>
      <c r="F9" s="9" t="s">
        <v>21</v>
      </c>
      <c r="G9" s="9" t="s">
        <v>17</v>
      </c>
      <c r="R9" s="19">
        <f t="shared" si="7"/>
        <v>5</v>
      </c>
      <c r="S9" s="7">
        <f t="shared" si="5"/>
        <v>43471</v>
      </c>
      <c r="T9" s="20" t="str">
        <f t="shared" si="1"/>
        <v>Minggu</v>
      </c>
      <c r="V9" s="30" t="s">
        <v>27</v>
      </c>
      <c r="W9" s="31">
        <f t="shared" si="2"/>
        <v>35</v>
      </c>
      <c r="X9" s="32">
        <f t="shared" si="3"/>
        <v>8.75</v>
      </c>
      <c r="AA9" s="42">
        <f>SUM(AB9:AE9)</f>
        <v>55</v>
      </c>
      <c r="AB9" s="43">
        <f>SUM(AB6:AB8)</f>
        <v>17</v>
      </c>
      <c r="AC9" s="43">
        <f t="shared" ref="AC9:AE9" si="8">SUM(AC6:AC8)</f>
        <v>23</v>
      </c>
      <c r="AD9" s="43">
        <f t="shared" si="8"/>
        <v>12</v>
      </c>
      <c r="AE9" s="44">
        <f t="shared" si="8"/>
        <v>3</v>
      </c>
    </row>
    <row r="10" spans="2:31" x14ac:dyDescent="0.25">
      <c r="B10" s="6">
        <f t="shared" si="4"/>
        <v>7</v>
      </c>
      <c r="C10" s="7">
        <v>43468</v>
      </c>
      <c r="D10" s="8" t="str">
        <f t="shared" si="0"/>
        <v>Kamis</v>
      </c>
      <c r="E10" s="9" t="s">
        <v>7</v>
      </c>
      <c r="F10" s="9" t="s">
        <v>8</v>
      </c>
      <c r="G10" s="9" t="s">
        <v>9</v>
      </c>
      <c r="R10" s="19">
        <f t="shared" si="7"/>
        <v>6</v>
      </c>
      <c r="S10" s="7">
        <f t="shared" si="5"/>
        <v>43472</v>
      </c>
      <c r="T10" s="20" t="str">
        <f t="shared" si="1"/>
        <v>Senin</v>
      </c>
      <c r="V10" s="30" t="s">
        <v>28</v>
      </c>
      <c r="W10" s="31">
        <f t="shared" si="2"/>
        <v>32</v>
      </c>
      <c r="X10" s="32">
        <f t="shared" si="3"/>
        <v>8</v>
      </c>
      <c r="AE10" s="45"/>
    </row>
    <row r="11" spans="2:31" x14ac:dyDescent="0.25">
      <c r="B11" s="6">
        <f t="shared" si="4"/>
        <v>8</v>
      </c>
      <c r="C11" s="7">
        <v>43468</v>
      </c>
      <c r="D11" s="8" t="str">
        <f t="shared" si="0"/>
        <v>Kamis</v>
      </c>
      <c r="E11" s="9" t="s">
        <v>15</v>
      </c>
      <c r="F11" s="9" t="s">
        <v>16</v>
      </c>
      <c r="G11" s="9" t="s">
        <v>17</v>
      </c>
      <c r="R11" s="19">
        <f t="shared" si="7"/>
        <v>7</v>
      </c>
      <c r="S11" s="7">
        <f t="shared" si="5"/>
        <v>43473</v>
      </c>
      <c r="T11" s="20" t="str">
        <f t="shared" si="1"/>
        <v>Selasa</v>
      </c>
      <c r="V11" s="46" t="s">
        <v>29</v>
      </c>
      <c r="W11" s="47">
        <f t="shared" si="2"/>
        <v>37</v>
      </c>
      <c r="X11" s="48">
        <f t="shared" si="3"/>
        <v>9.25</v>
      </c>
      <c r="AE11" s="45"/>
    </row>
    <row r="12" spans="2:31" x14ac:dyDescent="0.25">
      <c r="B12" s="6">
        <f t="shared" si="4"/>
        <v>9</v>
      </c>
      <c r="C12" s="7">
        <v>43468</v>
      </c>
      <c r="D12" s="8" t="str">
        <f t="shared" si="0"/>
        <v>Kamis</v>
      </c>
      <c r="E12" s="9" t="s">
        <v>10</v>
      </c>
      <c r="F12" s="9" t="s">
        <v>20</v>
      </c>
      <c r="G12" s="9" t="s">
        <v>9</v>
      </c>
      <c r="L12" s="49"/>
      <c r="M12" s="49"/>
      <c r="N12" s="49"/>
      <c r="O12" s="49"/>
      <c r="R12" s="19">
        <f t="shared" si="7"/>
        <v>8</v>
      </c>
      <c r="S12" s="7">
        <f t="shared" si="5"/>
        <v>43474</v>
      </c>
      <c r="T12" s="20" t="str">
        <f t="shared" si="1"/>
        <v>Rabu</v>
      </c>
      <c r="U12" s="49"/>
      <c r="V12" s="50" t="s">
        <v>24</v>
      </c>
      <c r="W12" s="51">
        <f>SUM(W5:W11)</f>
        <v>225</v>
      </c>
      <c r="X12" s="52"/>
      <c r="AE12" s="45"/>
    </row>
    <row r="13" spans="2:31" x14ac:dyDescent="0.25">
      <c r="B13" s="6">
        <f t="shared" si="4"/>
        <v>10</v>
      </c>
      <c r="C13" s="7">
        <v>43468</v>
      </c>
      <c r="D13" s="8" t="str">
        <f t="shared" si="0"/>
        <v>Kamis</v>
      </c>
      <c r="E13" s="9" t="s">
        <v>7</v>
      </c>
      <c r="F13" s="9" t="s">
        <v>16</v>
      </c>
      <c r="G13" s="9" t="s">
        <v>9</v>
      </c>
      <c r="L13" s="49"/>
      <c r="M13" s="49"/>
      <c r="N13" s="49"/>
      <c r="O13" s="49"/>
      <c r="R13" s="19">
        <f t="shared" si="7"/>
        <v>9</v>
      </c>
      <c r="S13" s="7">
        <f t="shared" si="5"/>
        <v>43475</v>
      </c>
      <c r="T13" s="20" t="str">
        <f t="shared" si="1"/>
        <v>Kamis</v>
      </c>
      <c r="U13" s="49"/>
      <c r="AE13" s="45"/>
    </row>
    <row r="14" spans="2:31" x14ac:dyDescent="0.25">
      <c r="B14" s="6">
        <f t="shared" si="4"/>
        <v>11</v>
      </c>
      <c r="C14" s="7">
        <v>43469</v>
      </c>
      <c r="D14" s="8" t="str">
        <f t="shared" si="0"/>
        <v>Jumat</v>
      </c>
      <c r="E14" s="9" t="s">
        <v>10</v>
      </c>
      <c r="F14" s="9" t="s">
        <v>16</v>
      </c>
      <c r="G14" s="9" t="s">
        <v>22</v>
      </c>
      <c r="R14" s="19">
        <f t="shared" si="7"/>
        <v>10</v>
      </c>
      <c r="S14" s="7">
        <f t="shared" si="5"/>
        <v>43476</v>
      </c>
      <c r="T14" s="20" t="str">
        <f t="shared" si="1"/>
        <v>Jumat</v>
      </c>
      <c r="AE14" s="45"/>
    </row>
    <row r="15" spans="2:31" x14ac:dyDescent="0.25">
      <c r="B15" s="6">
        <f t="shared" si="4"/>
        <v>12</v>
      </c>
      <c r="C15" s="7">
        <v>43469</v>
      </c>
      <c r="D15" s="8" t="str">
        <f t="shared" si="0"/>
        <v>Jumat</v>
      </c>
      <c r="E15" s="9" t="s">
        <v>15</v>
      </c>
      <c r="F15" s="9" t="s">
        <v>16</v>
      </c>
      <c r="G15" s="9" t="s">
        <v>9</v>
      </c>
      <c r="R15" s="19">
        <f t="shared" si="7"/>
        <v>11</v>
      </c>
      <c r="S15" s="7">
        <f t="shared" si="5"/>
        <v>43477</v>
      </c>
      <c r="T15" s="20" t="str">
        <f t="shared" si="1"/>
        <v>Sabtu</v>
      </c>
      <c r="AE15" s="45"/>
    </row>
    <row r="16" spans="2:31" x14ac:dyDescent="0.25">
      <c r="B16" s="6">
        <f t="shared" si="4"/>
        <v>13</v>
      </c>
      <c r="C16" s="7">
        <v>43469</v>
      </c>
      <c r="D16" s="8" t="str">
        <f t="shared" si="0"/>
        <v>Jumat</v>
      </c>
      <c r="E16" s="9" t="s">
        <v>10</v>
      </c>
      <c r="F16" s="9" t="s">
        <v>8</v>
      </c>
      <c r="G16" s="9" t="s">
        <v>9</v>
      </c>
      <c r="R16" s="19">
        <f t="shared" si="7"/>
        <v>12</v>
      </c>
      <c r="S16" s="7">
        <f t="shared" si="5"/>
        <v>43478</v>
      </c>
      <c r="T16" s="20" t="str">
        <f t="shared" si="1"/>
        <v>Minggu</v>
      </c>
      <c r="AE16" s="45"/>
    </row>
    <row r="17" spans="2:31" x14ac:dyDescent="0.25">
      <c r="B17" s="6">
        <f t="shared" si="4"/>
        <v>14</v>
      </c>
      <c r="C17" s="7">
        <v>43469</v>
      </c>
      <c r="D17" s="8" t="str">
        <f t="shared" si="0"/>
        <v>Jumat</v>
      </c>
      <c r="E17" s="9" t="s">
        <v>7</v>
      </c>
      <c r="F17" s="9" t="s">
        <v>20</v>
      </c>
      <c r="G17" s="9" t="s">
        <v>17</v>
      </c>
      <c r="R17" s="19">
        <f t="shared" si="7"/>
        <v>13</v>
      </c>
      <c r="S17" s="7">
        <f t="shared" si="5"/>
        <v>43479</v>
      </c>
      <c r="T17" s="20" t="str">
        <f t="shared" si="1"/>
        <v>Senin</v>
      </c>
      <c r="AE17" s="45"/>
    </row>
    <row r="18" spans="2:31" x14ac:dyDescent="0.25">
      <c r="B18" s="6">
        <f t="shared" si="4"/>
        <v>15</v>
      </c>
      <c r="C18" s="7">
        <v>43469</v>
      </c>
      <c r="D18" s="8" t="str">
        <f t="shared" si="0"/>
        <v>Jumat</v>
      </c>
      <c r="E18" s="9" t="s">
        <v>7</v>
      </c>
      <c r="F18" s="9" t="s">
        <v>20</v>
      </c>
      <c r="G18" s="9" t="s">
        <v>9</v>
      </c>
      <c r="R18" s="19">
        <f t="shared" si="7"/>
        <v>14</v>
      </c>
      <c r="S18" s="7">
        <f t="shared" si="5"/>
        <v>43480</v>
      </c>
      <c r="T18" s="20" t="str">
        <f t="shared" si="1"/>
        <v>Selasa</v>
      </c>
      <c r="AE18" s="45"/>
    </row>
    <row r="19" spans="2:31" x14ac:dyDescent="0.25">
      <c r="B19" s="6">
        <f t="shared" si="4"/>
        <v>16</v>
      </c>
      <c r="C19" s="7">
        <v>43469</v>
      </c>
      <c r="D19" s="8" t="str">
        <f t="shared" si="0"/>
        <v>Jumat</v>
      </c>
      <c r="E19" s="9" t="s">
        <v>10</v>
      </c>
      <c r="F19" s="9" t="s">
        <v>21</v>
      </c>
      <c r="G19" s="9" t="s">
        <v>17</v>
      </c>
      <c r="R19" s="19">
        <f t="shared" si="7"/>
        <v>15</v>
      </c>
      <c r="S19" s="7">
        <f t="shared" si="5"/>
        <v>43481</v>
      </c>
      <c r="T19" s="20" t="str">
        <f t="shared" si="1"/>
        <v>Rabu</v>
      </c>
      <c r="AE19" s="45"/>
    </row>
    <row r="20" spans="2:31" x14ac:dyDescent="0.25">
      <c r="B20" s="6">
        <f t="shared" si="4"/>
        <v>17</v>
      </c>
      <c r="C20" s="7">
        <v>43469</v>
      </c>
      <c r="D20" s="8" t="str">
        <f t="shared" si="0"/>
        <v>Jumat</v>
      </c>
      <c r="E20" s="9" t="s">
        <v>15</v>
      </c>
      <c r="F20" s="9" t="s">
        <v>8</v>
      </c>
      <c r="G20" s="9" t="s">
        <v>22</v>
      </c>
      <c r="R20" s="19">
        <f t="shared" si="7"/>
        <v>16</v>
      </c>
      <c r="S20" s="7">
        <f t="shared" si="5"/>
        <v>43482</v>
      </c>
      <c r="T20" s="20" t="str">
        <f t="shared" si="1"/>
        <v>Kamis</v>
      </c>
      <c r="AE20" s="45"/>
    </row>
    <row r="21" spans="2:31" x14ac:dyDescent="0.25">
      <c r="B21" s="6">
        <f t="shared" si="4"/>
        <v>18</v>
      </c>
      <c r="C21" s="7">
        <v>43469</v>
      </c>
      <c r="D21" s="8" t="str">
        <f t="shared" si="0"/>
        <v>Jumat</v>
      </c>
      <c r="E21" s="9" t="s">
        <v>7</v>
      </c>
      <c r="F21" s="9" t="s">
        <v>8</v>
      </c>
      <c r="G21" s="9" t="s">
        <v>17</v>
      </c>
      <c r="R21" s="19">
        <f t="shared" si="7"/>
        <v>17</v>
      </c>
      <c r="S21" s="7">
        <f t="shared" si="5"/>
        <v>43483</v>
      </c>
      <c r="T21" s="20" t="str">
        <f t="shared" si="1"/>
        <v>Jumat</v>
      </c>
      <c r="AE21" s="45"/>
    </row>
    <row r="22" spans="2:31" x14ac:dyDescent="0.25">
      <c r="B22" s="6">
        <f t="shared" si="4"/>
        <v>19</v>
      </c>
      <c r="C22" s="7">
        <v>43469</v>
      </c>
      <c r="D22" s="8" t="str">
        <f t="shared" si="0"/>
        <v>Jumat</v>
      </c>
      <c r="E22" s="9" t="s">
        <v>15</v>
      </c>
      <c r="F22" s="9" t="s">
        <v>21</v>
      </c>
      <c r="G22" s="9" t="s">
        <v>9</v>
      </c>
      <c r="J22" s="5" t="s">
        <v>30</v>
      </c>
      <c r="R22" s="19">
        <f t="shared" si="7"/>
        <v>18</v>
      </c>
      <c r="S22" s="7">
        <f t="shared" si="5"/>
        <v>43484</v>
      </c>
      <c r="T22" s="20" t="str">
        <f t="shared" si="1"/>
        <v>Sabtu</v>
      </c>
      <c r="AE22" s="45"/>
    </row>
    <row r="23" spans="2:31" x14ac:dyDescent="0.25">
      <c r="B23" s="6">
        <f t="shared" si="4"/>
        <v>20</v>
      </c>
      <c r="C23" s="7">
        <v>43470</v>
      </c>
      <c r="D23" s="8" t="str">
        <f t="shared" si="0"/>
        <v>Sabtu</v>
      </c>
      <c r="E23" s="9" t="s">
        <v>10</v>
      </c>
      <c r="F23" s="9" t="s">
        <v>8</v>
      </c>
      <c r="G23" s="9" t="s">
        <v>17</v>
      </c>
      <c r="J23" s="53" t="s">
        <v>8</v>
      </c>
      <c r="K23" s="54">
        <f>COUNTIF(Warna,J23)</f>
        <v>85</v>
      </c>
      <c r="L23" s="24" t="str">
        <f ca="1">"&lt;&lt; "&amp;_xlfn.FORMULATEXT(K23)</f>
        <v>&lt;&lt; =COUNTIF(Warna;J23)</v>
      </c>
      <c r="R23" s="19">
        <f t="shared" si="7"/>
        <v>19</v>
      </c>
      <c r="S23" s="7">
        <f t="shared" si="5"/>
        <v>43485</v>
      </c>
      <c r="T23" s="20" t="str">
        <f t="shared" si="1"/>
        <v>Minggu</v>
      </c>
      <c r="AE23" s="45"/>
    </row>
    <row r="24" spans="2:31" x14ac:dyDescent="0.25">
      <c r="B24" s="6">
        <f t="shared" si="4"/>
        <v>21</v>
      </c>
      <c r="C24" s="7">
        <v>43470</v>
      </c>
      <c r="D24" s="8" t="str">
        <f t="shared" si="0"/>
        <v>Sabtu</v>
      </c>
      <c r="E24" s="9" t="s">
        <v>7</v>
      </c>
      <c r="F24" s="9" t="s">
        <v>20</v>
      </c>
      <c r="G24" s="9" t="s">
        <v>9</v>
      </c>
      <c r="J24" s="53" t="s">
        <v>16</v>
      </c>
      <c r="K24" s="54">
        <f>COUNTIF(Warna,J24)</f>
        <v>91</v>
      </c>
      <c r="R24" s="19">
        <f t="shared" si="7"/>
        <v>20</v>
      </c>
      <c r="S24" s="7">
        <f t="shared" si="5"/>
        <v>43486</v>
      </c>
      <c r="T24" s="20" t="str">
        <f t="shared" si="1"/>
        <v>Senin</v>
      </c>
      <c r="AE24" s="45"/>
    </row>
    <row r="25" spans="2:31" x14ac:dyDescent="0.25">
      <c r="B25" s="6">
        <f t="shared" si="4"/>
        <v>22</v>
      </c>
      <c r="C25" s="7">
        <v>43470</v>
      </c>
      <c r="D25" s="8" t="str">
        <f t="shared" si="0"/>
        <v>Sabtu</v>
      </c>
      <c r="E25" s="9" t="s">
        <v>10</v>
      </c>
      <c r="F25" s="9" t="s">
        <v>16</v>
      </c>
      <c r="G25" s="9" t="s">
        <v>22</v>
      </c>
      <c r="J25" s="53" t="s">
        <v>20</v>
      </c>
      <c r="K25" s="54">
        <f>COUNTIF(Warna,J25)</f>
        <v>40</v>
      </c>
      <c r="R25" s="19">
        <f t="shared" si="7"/>
        <v>21</v>
      </c>
      <c r="S25" s="7">
        <f t="shared" si="5"/>
        <v>43487</v>
      </c>
      <c r="T25" s="20" t="str">
        <f t="shared" si="1"/>
        <v>Selasa</v>
      </c>
      <c r="AE25" s="45"/>
    </row>
    <row r="26" spans="2:31" x14ac:dyDescent="0.25">
      <c r="B26" s="6">
        <f t="shared" si="4"/>
        <v>23</v>
      </c>
      <c r="C26" s="7">
        <v>43470</v>
      </c>
      <c r="D26" s="8" t="str">
        <f t="shared" si="0"/>
        <v>Sabtu</v>
      </c>
      <c r="E26" s="9" t="s">
        <v>15</v>
      </c>
      <c r="F26" s="9" t="s">
        <v>16</v>
      </c>
      <c r="G26" s="9" t="s">
        <v>17</v>
      </c>
      <c r="J26" s="55" t="s">
        <v>21</v>
      </c>
      <c r="K26" s="56">
        <f>COUNTIF(Warna,J26)</f>
        <v>9</v>
      </c>
      <c r="R26" s="19">
        <f t="shared" si="7"/>
        <v>22</v>
      </c>
      <c r="S26" s="7">
        <f t="shared" si="5"/>
        <v>43488</v>
      </c>
      <c r="T26" s="20" t="str">
        <f t="shared" si="1"/>
        <v>Rabu</v>
      </c>
      <c r="AE26" s="45"/>
    </row>
    <row r="27" spans="2:31" x14ac:dyDescent="0.25">
      <c r="B27" s="6">
        <f t="shared" si="4"/>
        <v>24</v>
      </c>
      <c r="C27" s="7">
        <v>43470</v>
      </c>
      <c r="D27" s="8" t="str">
        <f t="shared" si="0"/>
        <v>Sabtu</v>
      </c>
      <c r="E27" s="9" t="s">
        <v>10</v>
      </c>
      <c r="F27" s="9" t="s">
        <v>20</v>
      </c>
      <c r="G27" s="9" t="s">
        <v>17</v>
      </c>
      <c r="J27" s="57" t="s">
        <v>24</v>
      </c>
      <c r="K27" s="58">
        <f>SUM(K23:K26)</f>
        <v>225</v>
      </c>
      <c r="R27" s="19">
        <f t="shared" si="7"/>
        <v>23</v>
      </c>
      <c r="S27" s="7">
        <f t="shared" si="5"/>
        <v>43489</v>
      </c>
      <c r="T27" s="20" t="str">
        <f t="shared" si="1"/>
        <v>Kamis</v>
      </c>
      <c r="AE27" s="45"/>
    </row>
    <row r="28" spans="2:31" x14ac:dyDescent="0.25">
      <c r="B28" s="6">
        <f t="shared" si="4"/>
        <v>25</v>
      </c>
      <c r="C28" s="7">
        <v>43470</v>
      </c>
      <c r="D28" s="8" t="str">
        <f t="shared" si="0"/>
        <v>Sabtu</v>
      </c>
      <c r="E28" s="9" t="s">
        <v>7</v>
      </c>
      <c r="F28" s="9" t="s">
        <v>16</v>
      </c>
      <c r="G28" s="9" t="s">
        <v>9</v>
      </c>
      <c r="R28" s="19">
        <f t="shared" si="7"/>
        <v>24</v>
      </c>
      <c r="S28" s="7">
        <f t="shared" si="5"/>
        <v>43490</v>
      </c>
      <c r="T28" s="20" t="str">
        <f t="shared" si="1"/>
        <v>Jumat</v>
      </c>
      <c r="AE28" s="45"/>
    </row>
    <row r="29" spans="2:31" x14ac:dyDescent="0.25">
      <c r="B29" s="6">
        <f t="shared" si="4"/>
        <v>26</v>
      </c>
      <c r="C29" s="7">
        <v>43470</v>
      </c>
      <c r="D29" s="8" t="str">
        <f t="shared" si="0"/>
        <v>Sabtu</v>
      </c>
      <c r="E29" s="9" t="s">
        <v>15</v>
      </c>
      <c r="F29" s="9" t="s">
        <v>16</v>
      </c>
      <c r="G29" s="9" t="s">
        <v>9</v>
      </c>
      <c r="R29" s="19">
        <f t="shared" si="7"/>
        <v>25</v>
      </c>
      <c r="S29" s="7">
        <f t="shared" si="5"/>
        <v>43491</v>
      </c>
      <c r="T29" s="20" t="str">
        <f t="shared" si="1"/>
        <v>Sabtu</v>
      </c>
      <c r="AE29" s="45"/>
    </row>
    <row r="30" spans="2:31" x14ac:dyDescent="0.25">
      <c r="B30" s="6">
        <f t="shared" si="4"/>
        <v>27</v>
      </c>
      <c r="C30" s="7">
        <v>43471</v>
      </c>
      <c r="D30" s="8" t="str">
        <f t="shared" si="0"/>
        <v>Minggu</v>
      </c>
      <c r="E30" s="9" t="s">
        <v>7</v>
      </c>
      <c r="F30" s="9" t="s">
        <v>8</v>
      </c>
      <c r="G30" s="9" t="s">
        <v>9</v>
      </c>
      <c r="R30" s="19">
        <f t="shared" si="7"/>
        <v>26</v>
      </c>
      <c r="S30" s="7">
        <f t="shared" si="5"/>
        <v>43492</v>
      </c>
      <c r="T30" s="20" t="str">
        <f t="shared" si="1"/>
        <v>Minggu</v>
      </c>
      <c r="AE30" s="45"/>
    </row>
    <row r="31" spans="2:31" x14ac:dyDescent="0.25">
      <c r="B31" s="6">
        <f t="shared" si="4"/>
        <v>28</v>
      </c>
      <c r="C31" s="7">
        <v>43471</v>
      </c>
      <c r="D31" s="8" t="str">
        <f t="shared" si="0"/>
        <v>Minggu</v>
      </c>
      <c r="E31" s="9" t="s">
        <v>7</v>
      </c>
      <c r="F31" s="9" t="s">
        <v>16</v>
      </c>
      <c r="G31" s="9" t="s">
        <v>17</v>
      </c>
      <c r="R31" s="19">
        <f t="shared" si="7"/>
        <v>27</v>
      </c>
      <c r="S31" s="7">
        <f t="shared" si="5"/>
        <v>43493</v>
      </c>
      <c r="T31" s="20" t="str">
        <f t="shared" si="1"/>
        <v>Senin</v>
      </c>
      <c r="AE31" s="45"/>
    </row>
    <row r="32" spans="2:31" x14ac:dyDescent="0.25">
      <c r="B32" s="6">
        <f t="shared" si="4"/>
        <v>29</v>
      </c>
      <c r="C32" s="7">
        <v>43471</v>
      </c>
      <c r="D32" s="8" t="str">
        <f t="shared" si="0"/>
        <v>Minggu</v>
      </c>
      <c r="E32" s="9" t="s">
        <v>15</v>
      </c>
      <c r="F32" s="9" t="s">
        <v>8</v>
      </c>
      <c r="G32" s="9" t="s">
        <v>22</v>
      </c>
      <c r="R32" s="19">
        <f t="shared" si="7"/>
        <v>28</v>
      </c>
      <c r="S32" s="7">
        <f t="shared" si="5"/>
        <v>43494</v>
      </c>
      <c r="T32" s="20" t="str">
        <f t="shared" si="1"/>
        <v>Selasa</v>
      </c>
      <c r="AE32" s="45"/>
    </row>
    <row r="33" spans="2:31" x14ac:dyDescent="0.25">
      <c r="B33" s="6">
        <f t="shared" si="4"/>
        <v>30</v>
      </c>
      <c r="C33" s="7">
        <v>43471</v>
      </c>
      <c r="D33" s="8" t="str">
        <f t="shared" si="0"/>
        <v>Minggu</v>
      </c>
      <c r="E33" s="9" t="s">
        <v>15</v>
      </c>
      <c r="F33" s="9" t="s">
        <v>20</v>
      </c>
      <c r="G33" s="9" t="s">
        <v>9</v>
      </c>
      <c r="R33" s="19">
        <f t="shared" si="7"/>
        <v>29</v>
      </c>
      <c r="S33" s="7">
        <f t="shared" si="5"/>
        <v>43495</v>
      </c>
      <c r="T33" s="20" t="str">
        <f t="shared" si="1"/>
        <v>Rabu</v>
      </c>
      <c r="AE33" s="45"/>
    </row>
    <row r="34" spans="2:31" x14ac:dyDescent="0.25">
      <c r="B34" s="6">
        <f t="shared" si="4"/>
        <v>31</v>
      </c>
      <c r="C34" s="7">
        <v>43471</v>
      </c>
      <c r="D34" s="8" t="str">
        <f t="shared" si="0"/>
        <v>Minggu</v>
      </c>
      <c r="E34" s="9" t="s">
        <v>7</v>
      </c>
      <c r="F34" s="9" t="s">
        <v>21</v>
      </c>
      <c r="G34" s="9" t="s">
        <v>22</v>
      </c>
      <c r="R34" s="19">
        <f>IF(S34="","",R33+1)</f>
        <v>30</v>
      </c>
      <c r="S34" s="7">
        <f t="shared" si="5"/>
        <v>43496</v>
      </c>
      <c r="T34" s="20" t="str">
        <f t="shared" si="1"/>
        <v>Kamis</v>
      </c>
      <c r="AE34" s="45"/>
    </row>
    <row r="35" spans="2:31" x14ac:dyDescent="0.25">
      <c r="B35" s="6">
        <f t="shared" si="4"/>
        <v>32</v>
      </c>
      <c r="C35" s="7">
        <v>43471</v>
      </c>
      <c r="D35" s="8" t="str">
        <f t="shared" si="0"/>
        <v>Minggu</v>
      </c>
      <c r="E35" s="9" t="s">
        <v>7</v>
      </c>
      <c r="F35" s="9" t="s">
        <v>8</v>
      </c>
      <c r="G35" s="9" t="s">
        <v>17</v>
      </c>
      <c r="R35" s="19" t="str">
        <f t="shared" si="7"/>
        <v/>
      </c>
      <c r="S35" s="7" t="str">
        <f t="shared" si="5"/>
        <v/>
      </c>
      <c r="T35" s="20"/>
      <c r="AB35" s="19"/>
      <c r="AC35" s="2" t="str">
        <f>IF(P$4&lt;=AA35,S35+1,"")</f>
        <v/>
      </c>
    </row>
    <row r="36" spans="2:31" x14ac:dyDescent="0.25">
      <c r="B36" s="6">
        <f t="shared" si="4"/>
        <v>33</v>
      </c>
      <c r="C36" s="7">
        <v>43471</v>
      </c>
      <c r="D36" s="8" t="str">
        <f t="shared" si="0"/>
        <v>Minggu</v>
      </c>
      <c r="E36" s="9" t="s">
        <v>7</v>
      </c>
      <c r="F36" s="9" t="s">
        <v>21</v>
      </c>
      <c r="G36" s="9" t="s">
        <v>9</v>
      </c>
      <c r="AB36" s="19"/>
      <c r="AC36" s="2" t="str">
        <f t="shared" ref="AC36:AC42" si="9">IF(P$4&lt;=AA36,AC35+1,"")</f>
        <v/>
      </c>
    </row>
    <row r="37" spans="2:31" x14ac:dyDescent="0.25">
      <c r="B37" s="6">
        <f t="shared" si="4"/>
        <v>34</v>
      </c>
      <c r="C37" s="7">
        <v>43471</v>
      </c>
      <c r="D37" s="8" t="str">
        <f t="shared" si="0"/>
        <v>Minggu</v>
      </c>
      <c r="E37" s="9" t="s">
        <v>15</v>
      </c>
      <c r="F37" s="9" t="s">
        <v>16</v>
      </c>
      <c r="G37" s="9" t="s">
        <v>17</v>
      </c>
      <c r="AB37" s="19"/>
      <c r="AC37" s="2" t="str">
        <f t="shared" si="9"/>
        <v/>
      </c>
    </row>
    <row r="38" spans="2:31" x14ac:dyDescent="0.25">
      <c r="B38" s="6">
        <f t="shared" si="4"/>
        <v>35</v>
      </c>
      <c r="C38" s="7">
        <v>43471</v>
      </c>
      <c r="D38" s="8" t="str">
        <f t="shared" si="0"/>
        <v>Minggu</v>
      </c>
      <c r="E38" s="9" t="s">
        <v>10</v>
      </c>
      <c r="F38" s="9" t="s">
        <v>16</v>
      </c>
      <c r="G38" s="9" t="s">
        <v>9</v>
      </c>
      <c r="AB38" s="19"/>
      <c r="AC38" s="2" t="str">
        <f t="shared" si="9"/>
        <v/>
      </c>
    </row>
    <row r="39" spans="2:31" x14ac:dyDescent="0.25">
      <c r="B39" s="6">
        <f t="shared" si="4"/>
        <v>36</v>
      </c>
      <c r="C39" s="7">
        <v>43471</v>
      </c>
      <c r="D39" s="8" t="str">
        <f t="shared" si="0"/>
        <v>Minggu</v>
      </c>
      <c r="E39" s="9" t="s">
        <v>10</v>
      </c>
      <c r="F39" s="9" t="s">
        <v>20</v>
      </c>
      <c r="G39" s="9" t="s">
        <v>17</v>
      </c>
      <c r="AB39" s="19"/>
      <c r="AC39" s="2" t="str">
        <f t="shared" si="9"/>
        <v/>
      </c>
    </row>
    <row r="40" spans="2:31" x14ac:dyDescent="0.25">
      <c r="B40" s="6">
        <f t="shared" si="4"/>
        <v>37</v>
      </c>
      <c r="C40" s="7">
        <v>43472</v>
      </c>
      <c r="D40" s="8" t="str">
        <f t="shared" si="0"/>
        <v>Senin</v>
      </c>
      <c r="E40" s="9" t="s">
        <v>7</v>
      </c>
      <c r="F40" s="9" t="s">
        <v>20</v>
      </c>
      <c r="G40" s="9" t="s">
        <v>22</v>
      </c>
      <c r="AB40" s="19"/>
      <c r="AC40" s="2" t="str">
        <f t="shared" si="9"/>
        <v/>
      </c>
    </row>
    <row r="41" spans="2:31" x14ac:dyDescent="0.25">
      <c r="B41" s="6">
        <f t="shared" si="4"/>
        <v>38</v>
      </c>
      <c r="C41" s="7">
        <v>43472</v>
      </c>
      <c r="D41" s="8" t="str">
        <f t="shared" si="0"/>
        <v>Senin</v>
      </c>
      <c r="E41" s="9" t="s">
        <v>7</v>
      </c>
      <c r="F41" s="9" t="s">
        <v>8</v>
      </c>
      <c r="G41" s="9" t="s">
        <v>9</v>
      </c>
      <c r="AB41" s="19"/>
      <c r="AC41" s="2" t="str">
        <f t="shared" si="9"/>
        <v/>
      </c>
    </row>
    <row r="42" spans="2:31" x14ac:dyDescent="0.25">
      <c r="B42" s="6">
        <f t="shared" si="4"/>
        <v>39</v>
      </c>
      <c r="C42" s="7">
        <v>43472</v>
      </c>
      <c r="D42" s="8" t="str">
        <f t="shared" si="0"/>
        <v>Senin</v>
      </c>
      <c r="E42" s="9" t="s">
        <v>15</v>
      </c>
      <c r="F42" s="9" t="s">
        <v>16</v>
      </c>
      <c r="G42" s="9" t="s">
        <v>22</v>
      </c>
      <c r="J42" s="5" t="s">
        <v>31</v>
      </c>
      <c r="AB42" s="19"/>
      <c r="AC42" s="2" t="str">
        <f t="shared" si="9"/>
        <v/>
      </c>
    </row>
    <row r="43" spans="2:31" x14ac:dyDescent="0.25">
      <c r="B43" s="6">
        <f t="shared" si="4"/>
        <v>40</v>
      </c>
      <c r="C43" s="7">
        <v>43472</v>
      </c>
      <c r="D43" s="8" t="str">
        <f t="shared" si="0"/>
        <v>Senin</v>
      </c>
      <c r="E43" s="9" t="s">
        <v>7</v>
      </c>
      <c r="F43" s="9" t="s">
        <v>8</v>
      </c>
      <c r="G43" s="9" t="s">
        <v>17</v>
      </c>
      <c r="J43" s="10" t="s">
        <v>17</v>
      </c>
      <c r="K43" s="11">
        <f>COUNTIF(Wilayah,J43)</f>
        <v>85</v>
      </c>
      <c r="L43" s="12" t="str">
        <f ca="1">"&lt;&lt; "&amp;_xlfn.FORMULATEXT(K43)</f>
        <v>&lt;&lt; =COUNTIF(Wilayah;J43)</v>
      </c>
    </row>
    <row r="44" spans="2:31" x14ac:dyDescent="0.25">
      <c r="B44" s="6">
        <f t="shared" si="4"/>
        <v>41</v>
      </c>
      <c r="C44" s="7">
        <v>43473</v>
      </c>
      <c r="D44" s="8" t="str">
        <f t="shared" si="0"/>
        <v>Selasa</v>
      </c>
      <c r="E44" s="9" t="s">
        <v>7</v>
      </c>
      <c r="F44" s="9" t="s">
        <v>16</v>
      </c>
      <c r="G44" s="9" t="s">
        <v>9</v>
      </c>
      <c r="J44" s="10" t="s">
        <v>9</v>
      </c>
      <c r="K44" s="11">
        <f>COUNTIF(Wilayah,J44)</f>
        <v>85</v>
      </c>
    </row>
    <row r="45" spans="2:31" x14ac:dyDescent="0.25">
      <c r="B45" s="6">
        <f t="shared" si="4"/>
        <v>42</v>
      </c>
      <c r="C45" s="7">
        <v>43473</v>
      </c>
      <c r="D45" s="8" t="str">
        <f t="shared" si="0"/>
        <v>Selasa</v>
      </c>
      <c r="E45" s="9" t="s">
        <v>15</v>
      </c>
      <c r="F45" s="9" t="s">
        <v>20</v>
      </c>
      <c r="G45" s="9" t="s">
        <v>17</v>
      </c>
      <c r="J45" s="28" t="s">
        <v>22</v>
      </c>
      <c r="K45" s="29">
        <f>COUNTIF(Wilayah,J45)</f>
        <v>55</v>
      </c>
    </row>
    <row r="46" spans="2:31" x14ac:dyDescent="0.25">
      <c r="B46" s="6">
        <f t="shared" si="4"/>
        <v>43</v>
      </c>
      <c r="C46" s="7">
        <v>43473</v>
      </c>
      <c r="D46" s="8" t="str">
        <f t="shared" si="0"/>
        <v>Selasa</v>
      </c>
      <c r="E46" s="9" t="s">
        <v>10</v>
      </c>
      <c r="F46" s="9" t="s">
        <v>8</v>
      </c>
      <c r="G46" s="9" t="s">
        <v>9</v>
      </c>
      <c r="J46" s="59" t="s">
        <v>24</v>
      </c>
      <c r="K46" s="60">
        <f>SUM(K43:K45)</f>
        <v>225</v>
      </c>
    </row>
    <row r="47" spans="2:31" x14ac:dyDescent="0.25">
      <c r="B47" s="6">
        <f t="shared" si="4"/>
        <v>44</v>
      </c>
      <c r="C47" s="7">
        <v>43473</v>
      </c>
      <c r="D47" s="8" t="str">
        <f t="shared" si="0"/>
        <v>Selasa</v>
      </c>
      <c r="E47" s="9" t="s">
        <v>7</v>
      </c>
      <c r="F47" s="9" t="s">
        <v>16</v>
      </c>
      <c r="G47" s="9" t="s">
        <v>9</v>
      </c>
    </row>
    <row r="48" spans="2:31" x14ac:dyDescent="0.25">
      <c r="B48" s="6">
        <f t="shared" si="4"/>
        <v>45</v>
      </c>
      <c r="C48" s="7">
        <v>43473</v>
      </c>
      <c r="D48" s="8" t="str">
        <f t="shared" si="0"/>
        <v>Selasa</v>
      </c>
      <c r="E48" s="9" t="s">
        <v>7</v>
      </c>
      <c r="F48" s="9" t="s">
        <v>16</v>
      </c>
      <c r="G48" s="9" t="s">
        <v>22</v>
      </c>
    </row>
    <row r="49" spans="2:11" x14ac:dyDescent="0.25">
      <c r="B49" s="6">
        <f t="shared" si="4"/>
        <v>46</v>
      </c>
      <c r="C49" s="7">
        <v>43474</v>
      </c>
      <c r="D49" s="8" t="str">
        <f t="shared" si="0"/>
        <v>Rabu</v>
      </c>
      <c r="E49" s="9" t="s">
        <v>10</v>
      </c>
      <c r="F49" s="9" t="s">
        <v>20</v>
      </c>
      <c r="G49" s="9" t="s">
        <v>9</v>
      </c>
    </row>
    <row r="50" spans="2:11" x14ac:dyDescent="0.25">
      <c r="B50" s="6">
        <f t="shared" si="4"/>
        <v>47</v>
      </c>
      <c r="C50" s="7">
        <v>43475</v>
      </c>
      <c r="D50" s="8" t="str">
        <f t="shared" si="0"/>
        <v>Kamis</v>
      </c>
      <c r="E50" s="9" t="s">
        <v>15</v>
      </c>
      <c r="F50" s="9" t="s">
        <v>8</v>
      </c>
      <c r="G50" s="9" t="s">
        <v>9</v>
      </c>
    </row>
    <row r="51" spans="2:11" x14ac:dyDescent="0.25">
      <c r="B51" s="6">
        <f t="shared" si="4"/>
        <v>48</v>
      </c>
      <c r="C51" s="7">
        <v>43475</v>
      </c>
      <c r="D51" s="8" t="str">
        <f t="shared" si="0"/>
        <v>Kamis</v>
      </c>
      <c r="E51" s="9" t="s">
        <v>10</v>
      </c>
      <c r="F51" s="9" t="s">
        <v>16</v>
      </c>
      <c r="G51" s="9" t="s">
        <v>22</v>
      </c>
    </row>
    <row r="52" spans="2:11" x14ac:dyDescent="0.25">
      <c r="B52" s="6">
        <f t="shared" si="4"/>
        <v>49</v>
      </c>
      <c r="C52" s="7">
        <v>43475</v>
      </c>
      <c r="D52" s="8" t="str">
        <f t="shared" si="0"/>
        <v>Kamis</v>
      </c>
      <c r="E52" s="9" t="s">
        <v>7</v>
      </c>
      <c r="F52" s="9" t="s">
        <v>8</v>
      </c>
      <c r="G52" s="9" t="s">
        <v>17</v>
      </c>
    </row>
    <row r="53" spans="2:11" x14ac:dyDescent="0.25">
      <c r="B53" s="6">
        <f t="shared" si="4"/>
        <v>50</v>
      </c>
      <c r="C53" s="7">
        <v>43475</v>
      </c>
      <c r="D53" s="8" t="str">
        <f t="shared" si="0"/>
        <v>Kamis</v>
      </c>
      <c r="E53" s="9" t="s">
        <v>15</v>
      </c>
      <c r="F53" s="9" t="s">
        <v>16</v>
      </c>
      <c r="G53" s="9" t="s">
        <v>9</v>
      </c>
    </row>
    <row r="54" spans="2:11" x14ac:dyDescent="0.25">
      <c r="B54" s="6">
        <f t="shared" si="4"/>
        <v>51</v>
      </c>
      <c r="C54" s="7">
        <v>43475</v>
      </c>
      <c r="D54" s="8" t="str">
        <f t="shared" si="0"/>
        <v>Kamis</v>
      </c>
      <c r="E54" s="9" t="s">
        <v>15</v>
      </c>
      <c r="F54" s="9" t="s">
        <v>16</v>
      </c>
      <c r="G54" s="9" t="s">
        <v>17</v>
      </c>
    </row>
    <row r="55" spans="2:11" x14ac:dyDescent="0.25">
      <c r="B55" s="6">
        <f t="shared" si="4"/>
        <v>52</v>
      </c>
      <c r="C55" s="7">
        <v>43475</v>
      </c>
      <c r="D55" s="8" t="str">
        <f t="shared" si="0"/>
        <v>Kamis</v>
      </c>
      <c r="E55" s="9" t="s">
        <v>10</v>
      </c>
      <c r="F55" s="9" t="s">
        <v>8</v>
      </c>
      <c r="G55" s="9" t="s">
        <v>9</v>
      </c>
    </row>
    <row r="56" spans="2:11" x14ac:dyDescent="0.25">
      <c r="B56" s="6">
        <f t="shared" si="4"/>
        <v>53</v>
      </c>
      <c r="C56" s="7">
        <v>43475</v>
      </c>
      <c r="D56" s="8" t="str">
        <f t="shared" si="0"/>
        <v>Kamis</v>
      </c>
      <c r="E56" s="9" t="s">
        <v>10</v>
      </c>
      <c r="F56" s="9" t="s">
        <v>8</v>
      </c>
      <c r="G56" s="9" t="s">
        <v>17</v>
      </c>
    </row>
    <row r="57" spans="2:11" x14ac:dyDescent="0.25">
      <c r="B57" s="6">
        <f t="shared" si="4"/>
        <v>54</v>
      </c>
      <c r="C57" s="7">
        <v>43475</v>
      </c>
      <c r="D57" s="8" t="str">
        <f t="shared" si="0"/>
        <v>Kamis</v>
      </c>
      <c r="E57" s="9" t="s">
        <v>7</v>
      </c>
      <c r="F57" s="9" t="s">
        <v>8</v>
      </c>
      <c r="G57" s="9" t="s">
        <v>22</v>
      </c>
    </row>
    <row r="58" spans="2:11" x14ac:dyDescent="0.25">
      <c r="B58" s="6">
        <f t="shared" si="4"/>
        <v>55</v>
      </c>
      <c r="C58" s="7">
        <v>43476</v>
      </c>
      <c r="D58" s="8" t="str">
        <f t="shared" si="0"/>
        <v>Jumat</v>
      </c>
      <c r="E58" s="9" t="s">
        <v>7</v>
      </c>
      <c r="F58" s="9" t="s">
        <v>21</v>
      </c>
      <c r="G58" s="9" t="s">
        <v>9</v>
      </c>
    </row>
    <row r="59" spans="2:11" x14ac:dyDescent="0.25">
      <c r="B59" s="6">
        <f t="shared" si="4"/>
        <v>56</v>
      </c>
      <c r="C59" s="7">
        <v>43476</v>
      </c>
      <c r="D59" s="8" t="str">
        <f t="shared" si="0"/>
        <v>Jumat</v>
      </c>
      <c r="E59" s="9" t="s">
        <v>7</v>
      </c>
      <c r="F59" s="9" t="s">
        <v>20</v>
      </c>
      <c r="G59" s="9" t="s">
        <v>22</v>
      </c>
    </row>
    <row r="60" spans="2:11" x14ac:dyDescent="0.25">
      <c r="B60" s="6">
        <f t="shared" si="4"/>
        <v>57</v>
      </c>
      <c r="C60" s="7">
        <v>43476</v>
      </c>
      <c r="D60" s="8" t="str">
        <f t="shared" si="0"/>
        <v>Jumat</v>
      </c>
      <c r="E60" s="9" t="s">
        <v>10</v>
      </c>
      <c r="F60" s="9" t="s">
        <v>8</v>
      </c>
      <c r="G60" s="9" t="s">
        <v>17</v>
      </c>
    </row>
    <row r="61" spans="2:11" x14ac:dyDescent="0.25">
      <c r="B61" s="6">
        <f t="shared" si="4"/>
        <v>58</v>
      </c>
      <c r="C61" s="7">
        <v>43476</v>
      </c>
      <c r="D61" s="8" t="str">
        <f t="shared" si="0"/>
        <v>Jumat</v>
      </c>
      <c r="E61" s="9" t="s">
        <v>15</v>
      </c>
      <c r="F61" s="9" t="s">
        <v>21</v>
      </c>
      <c r="G61" s="9" t="s">
        <v>9</v>
      </c>
    </row>
    <row r="62" spans="2:11" x14ac:dyDescent="0.25">
      <c r="B62" s="6">
        <f t="shared" si="4"/>
        <v>59</v>
      </c>
      <c r="C62" s="7">
        <v>43476</v>
      </c>
      <c r="D62" s="8" t="str">
        <f t="shared" si="0"/>
        <v>Jumat</v>
      </c>
      <c r="E62" s="9" t="s">
        <v>7</v>
      </c>
      <c r="F62" s="9" t="s">
        <v>21</v>
      </c>
      <c r="G62" s="9" t="s">
        <v>22</v>
      </c>
      <c r="J62" s="61">
        <v>0</v>
      </c>
      <c r="K62" s="62" t="s">
        <v>28</v>
      </c>
    </row>
    <row r="63" spans="2:11" x14ac:dyDescent="0.25">
      <c r="B63" s="6">
        <f t="shared" si="4"/>
        <v>60</v>
      </c>
      <c r="C63" s="7">
        <v>43476</v>
      </c>
      <c r="D63" s="8" t="str">
        <f t="shared" si="0"/>
        <v>Jumat</v>
      </c>
      <c r="E63" s="9" t="s">
        <v>10</v>
      </c>
      <c r="F63" s="9" t="s">
        <v>8</v>
      </c>
      <c r="G63" s="9" t="s">
        <v>17</v>
      </c>
      <c r="J63" s="61">
        <v>1</v>
      </c>
      <c r="K63" s="62" t="s">
        <v>29</v>
      </c>
    </row>
    <row r="64" spans="2:11" x14ac:dyDescent="0.25">
      <c r="B64" s="6">
        <f t="shared" si="4"/>
        <v>61</v>
      </c>
      <c r="C64" s="7">
        <v>43476</v>
      </c>
      <c r="D64" s="8" t="str">
        <f t="shared" si="0"/>
        <v>Jumat</v>
      </c>
      <c r="E64" s="9" t="s">
        <v>15</v>
      </c>
      <c r="F64" s="9" t="s">
        <v>16</v>
      </c>
      <c r="G64" s="9" t="s">
        <v>9</v>
      </c>
      <c r="J64" s="61">
        <v>2</v>
      </c>
      <c r="K64" s="62" t="s">
        <v>19</v>
      </c>
    </row>
    <row r="65" spans="2:13" x14ac:dyDescent="0.25">
      <c r="B65" s="6">
        <f t="shared" si="4"/>
        <v>62</v>
      </c>
      <c r="C65" s="7">
        <v>43476</v>
      </c>
      <c r="D65" s="8" t="str">
        <f t="shared" si="0"/>
        <v>Jumat</v>
      </c>
      <c r="E65" s="9" t="s">
        <v>10</v>
      </c>
      <c r="F65" s="9" t="s">
        <v>20</v>
      </c>
      <c r="G65" s="9" t="s">
        <v>17</v>
      </c>
      <c r="J65" s="61">
        <v>3</v>
      </c>
      <c r="K65" s="62" t="s">
        <v>23</v>
      </c>
      <c r="M65" s="63" t="s">
        <v>32</v>
      </c>
    </row>
    <row r="66" spans="2:13" x14ac:dyDescent="0.25">
      <c r="B66" s="6">
        <f t="shared" si="4"/>
        <v>63</v>
      </c>
      <c r="C66" s="7">
        <v>43477</v>
      </c>
      <c r="D66" s="8" t="str">
        <f t="shared" si="0"/>
        <v>Sabtu</v>
      </c>
      <c r="E66" s="9" t="s">
        <v>7</v>
      </c>
      <c r="F66" s="9" t="s">
        <v>20</v>
      </c>
      <c r="G66" s="9" t="s">
        <v>9</v>
      </c>
      <c r="J66" s="61">
        <v>4</v>
      </c>
      <c r="K66" s="62" t="s">
        <v>25</v>
      </c>
    </row>
    <row r="67" spans="2:13" x14ac:dyDescent="0.25">
      <c r="B67" s="6">
        <f t="shared" si="4"/>
        <v>64</v>
      </c>
      <c r="C67" s="7">
        <v>43477</v>
      </c>
      <c r="D67" s="8" t="str">
        <f t="shared" si="0"/>
        <v>Sabtu</v>
      </c>
      <c r="E67" s="9" t="s">
        <v>10</v>
      </c>
      <c r="F67" s="9" t="s">
        <v>8</v>
      </c>
      <c r="G67" s="9" t="s">
        <v>17</v>
      </c>
      <c r="J67" s="61">
        <v>5</v>
      </c>
      <c r="K67" s="62" t="s">
        <v>26</v>
      </c>
    </row>
    <row r="68" spans="2:13" x14ac:dyDescent="0.25">
      <c r="B68" s="6">
        <f t="shared" si="4"/>
        <v>65</v>
      </c>
      <c r="C68" s="7">
        <v>43477</v>
      </c>
      <c r="D68" s="8" t="str">
        <f t="shared" ref="D68:D131" si="10">IF(C68&lt;&gt;"",VLOOKUP(MOD(C68,7),J$62:K$68,2))</f>
        <v>Sabtu</v>
      </c>
      <c r="E68" s="9" t="s">
        <v>7</v>
      </c>
      <c r="F68" s="9" t="s">
        <v>16</v>
      </c>
      <c r="G68" s="9" t="s">
        <v>22</v>
      </c>
      <c r="J68" s="61">
        <v>6</v>
      </c>
      <c r="K68" s="62" t="s">
        <v>27</v>
      </c>
    </row>
    <row r="69" spans="2:13" x14ac:dyDescent="0.25">
      <c r="B69" s="6">
        <f t="shared" si="4"/>
        <v>66</v>
      </c>
      <c r="C69" s="7">
        <v>43477</v>
      </c>
      <c r="D69" s="8" t="str">
        <f t="shared" si="10"/>
        <v>Sabtu</v>
      </c>
      <c r="E69" s="9" t="s">
        <v>7</v>
      </c>
      <c r="F69" s="9" t="s">
        <v>8</v>
      </c>
      <c r="G69" s="9" t="s">
        <v>9</v>
      </c>
    </row>
    <row r="70" spans="2:13" x14ac:dyDescent="0.25">
      <c r="B70" s="6">
        <f t="shared" ref="B70:B133" si="11">IF(C70&lt;&gt;"",B69+1,"")</f>
        <v>67</v>
      </c>
      <c r="C70" s="7">
        <v>43477</v>
      </c>
      <c r="D70" s="8" t="str">
        <f t="shared" si="10"/>
        <v>Sabtu</v>
      </c>
      <c r="E70" s="9" t="s">
        <v>15</v>
      </c>
      <c r="F70" s="9" t="s">
        <v>21</v>
      </c>
      <c r="G70" s="9" t="s">
        <v>22</v>
      </c>
    </row>
    <row r="71" spans="2:13" x14ac:dyDescent="0.25">
      <c r="B71" s="6">
        <f t="shared" si="11"/>
        <v>68</v>
      </c>
      <c r="C71" s="7">
        <v>43477</v>
      </c>
      <c r="D71" s="8" t="str">
        <f t="shared" si="10"/>
        <v>Sabtu</v>
      </c>
      <c r="E71" s="9" t="s">
        <v>10</v>
      </c>
      <c r="F71" s="9" t="s">
        <v>8</v>
      </c>
      <c r="G71" s="9" t="s">
        <v>17</v>
      </c>
    </row>
    <row r="72" spans="2:13" x14ac:dyDescent="0.25">
      <c r="B72" s="6">
        <f t="shared" si="11"/>
        <v>69</v>
      </c>
      <c r="C72" s="7">
        <v>43478</v>
      </c>
      <c r="D72" s="8" t="str">
        <f t="shared" si="10"/>
        <v>Minggu</v>
      </c>
      <c r="E72" s="9" t="s">
        <v>7</v>
      </c>
      <c r="F72" s="9" t="s">
        <v>16</v>
      </c>
      <c r="G72" s="9" t="s">
        <v>9</v>
      </c>
    </row>
    <row r="73" spans="2:13" x14ac:dyDescent="0.25">
      <c r="B73" s="6">
        <f t="shared" si="11"/>
        <v>70</v>
      </c>
      <c r="C73" s="7">
        <v>43478</v>
      </c>
      <c r="D73" s="8" t="str">
        <f t="shared" si="10"/>
        <v>Minggu</v>
      </c>
      <c r="E73" s="9" t="s">
        <v>7</v>
      </c>
      <c r="F73" s="9" t="s">
        <v>8</v>
      </c>
      <c r="G73" s="9" t="s">
        <v>17</v>
      </c>
    </row>
    <row r="74" spans="2:13" x14ac:dyDescent="0.25">
      <c r="B74" s="6">
        <f t="shared" si="11"/>
        <v>71</v>
      </c>
      <c r="C74" s="7">
        <v>43478</v>
      </c>
      <c r="D74" s="8" t="str">
        <f t="shared" si="10"/>
        <v>Minggu</v>
      </c>
      <c r="E74" s="9" t="s">
        <v>7</v>
      </c>
      <c r="F74" s="9" t="s">
        <v>16</v>
      </c>
      <c r="G74" s="9" t="s">
        <v>9</v>
      </c>
    </row>
    <row r="75" spans="2:13" x14ac:dyDescent="0.25">
      <c r="B75" s="6">
        <f t="shared" si="11"/>
        <v>72</v>
      </c>
      <c r="C75" s="7">
        <v>43478</v>
      </c>
      <c r="D75" s="8" t="str">
        <f t="shared" si="10"/>
        <v>Minggu</v>
      </c>
      <c r="E75" s="9" t="s">
        <v>7</v>
      </c>
      <c r="F75" s="9" t="s">
        <v>20</v>
      </c>
      <c r="G75" s="9" t="s">
        <v>17</v>
      </c>
    </row>
    <row r="76" spans="2:13" x14ac:dyDescent="0.25">
      <c r="B76" s="6">
        <f t="shared" si="11"/>
        <v>73</v>
      </c>
      <c r="C76" s="7">
        <v>43478</v>
      </c>
      <c r="D76" s="8" t="str">
        <f t="shared" si="10"/>
        <v>Minggu</v>
      </c>
      <c r="E76" s="9" t="s">
        <v>10</v>
      </c>
      <c r="F76" s="9" t="s">
        <v>8</v>
      </c>
      <c r="G76" s="9" t="s">
        <v>22</v>
      </c>
    </row>
    <row r="77" spans="2:13" x14ac:dyDescent="0.25">
      <c r="B77" s="6">
        <f t="shared" si="11"/>
        <v>74</v>
      </c>
      <c r="C77" s="7">
        <v>43478</v>
      </c>
      <c r="D77" s="8" t="str">
        <f t="shared" si="10"/>
        <v>Minggu</v>
      </c>
      <c r="E77" s="9" t="s">
        <v>15</v>
      </c>
      <c r="F77" s="9" t="s">
        <v>16</v>
      </c>
      <c r="G77" s="9" t="s">
        <v>9</v>
      </c>
    </row>
    <row r="78" spans="2:13" x14ac:dyDescent="0.25">
      <c r="B78" s="6">
        <f t="shared" si="11"/>
        <v>75</v>
      </c>
      <c r="C78" s="7">
        <v>43479</v>
      </c>
      <c r="D78" s="8" t="str">
        <f t="shared" si="10"/>
        <v>Senin</v>
      </c>
      <c r="E78" s="9" t="s">
        <v>10</v>
      </c>
      <c r="F78" s="9" t="s">
        <v>16</v>
      </c>
      <c r="G78" s="9" t="s">
        <v>22</v>
      </c>
    </row>
    <row r="79" spans="2:13" x14ac:dyDescent="0.25">
      <c r="B79" s="6">
        <f t="shared" si="11"/>
        <v>76</v>
      </c>
      <c r="C79" s="7">
        <v>43479</v>
      </c>
      <c r="D79" s="8" t="str">
        <f t="shared" si="10"/>
        <v>Senin</v>
      </c>
      <c r="E79" s="9" t="s">
        <v>7</v>
      </c>
      <c r="F79" s="9" t="s">
        <v>20</v>
      </c>
      <c r="G79" s="9" t="s">
        <v>17</v>
      </c>
    </row>
    <row r="80" spans="2:13" x14ac:dyDescent="0.25">
      <c r="B80" s="6">
        <f t="shared" si="11"/>
        <v>77</v>
      </c>
      <c r="C80" s="7">
        <v>43479</v>
      </c>
      <c r="D80" s="8" t="str">
        <f t="shared" si="10"/>
        <v>Senin</v>
      </c>
      <c r="E80" s="9" t="s">
        <v>10</v>
      </c>
      <c r="F80" s="9" t="s">
        <v>8</v>
      </c>
      <c r="G80" s="9" t="s">
        <v>9</v>
      </c>
    </row>
    <row r="81" spans="2:7" x14ac:dyDescent="0.25">
      <c r="B81" s="6">
        <f t="shared" si="11"/>
        <v>78</v>
      </c>
      <c r="C81" s="7">
        <v>43479</v>
      </c>
      <c r="D81" s="8" t="str">
        <f t="shared" si="10"/>
        <v>Senin</v>
      </c>
      <c r="E81" s="9" t="s">
        <v>7</v>
      </c>
      <c r="F81" s="9" t="s">
        <v>16</v>
      </c>
      <c r="G81" s="9" t="s">
        <v>17</v>
      </c>
    </row>
    <row r="82" spans="2:7" x14ac:dyDescent="0.25">
      <c r="B82" s="6">
        <f t="shared" si="11"/>
        <v>79</v>
      </c>
      <c r="C82" s="7">
        <v>43479</v>
      </c>
      <c r="D82" s="8" t="str">
        <f t="shared" si="10"/>
        <v>Senin</v>
      </c>
      <c r="E82" s="9" t="s">
        <v>15</v>
      </c>
      <c r="F82" s="9" t="s">
        <v>8</v>
      </c>
      <c r="G82" s="9" t="s">
        <v>9</v>
      </c>
    </row>
    <row r="83" spans="2:7" x14ac:dyDescent="0.25">
      <c r="B83" s="6">
        <f t="shared" si="11"/>
        <v>80</v>
      </c>
      <c r="C83" s="7">
        <v>43479</v>
      </c>
      <c r="D83" s="8" t="str">
        <f t="shared" si="10"/>
        <v>Senin</v>
      </c>
      <c r="E83" s="9" t="s">
        <v>10</v>
      </c>
      <c r="F83" s="9" t="s">
        <v>16</v>
      </c>
      <c r="G83" s="9" t="s">
        <v>17</v>
      </c>
    </row>
    <row r="84" spans="2:7" x14ac:dyDescent="0.25">
      <c r="B84" s="6">
        <f t="shared" si="11"/>
        <v>81</v>
      </c>
      <c r="C84" s="7">
        <v>43479</v>
      </c>
      <c r="D84" s="8" t="str">
        <f t="shared" si="10"/>
        <v>Senin</v>
      </c>
      <c r="E84" s="9" t="s">
        <v>7</v>
      </c>
      <c r="F84" s="9" t="s">
        <v>8</v>
      </c>
      <c r="G84" s="9" t="s">
        <v>22</v>
      </c>
    </row>
    <row r="85" spans="2:7" x14ac:dyDescent="0.25">
      <c r="B85" s="6">
        <f t="shared" si="11"/>
        <v>82</v>
      </c>
      <c r="C85" s="7">
        <v>43479</v>
      </c>
      <c r="D85" s="8" t="str">
        <f t="shared" si="10"/>
        <v>Senin</v>
      </c>
      <c r="E85" s="9" t="s">
        <v>7</v>
      </c>
      <c r="F85" s="9" t="s">
        <v>16</v>
      </c>
      <c r="G85" s="9" t="s">
        <v>9</v>
      </c>
    </row>
    <row r="86" spans="2:7" x14ac:dyDescent="0.25">
      <c r="B86" s="6">
        <f t="shared" si="11"/>
        <v>83</v>
      </c>
      <c r="C86" s="7">
        <v>43479</v>
      </c>
      <c r="D86" s="8" t="str">
        <f t="shared" si="10"/>
        <v>Senin</v>
      </c>
      <c r="E86" s="9" t="s">
        <v>10</v>
      </c>
      <c r="F86" s="9" t="s">
        <v>8</v>
      </c>
      <c r="G86" s="9" t="s">
        <v>22</v>
      </c>
    </row>
    <row r="87" spans="2:7" x14ac:dyDescent="0.25">
      <c r="B87" s="6">
        <f t="shared" si="11"/>
        <v>84</v>
      </c>
      <c r="C87" s="7">
        <v>43479</v>
      </c>
      <c r="D87" s="8" t="str">
        <f t="shared" si="10"/>
        <v>Senin</v>
      </c>
      <c r="E87" s="9" t="s">
        <v>7</v>
      </c>
      <c r="F87" s="9" t="s">
        <v>16</v>
      </c>
      <c r="G87" s="9" t="s">
        <v>17</v>
      </c>
    </row>
    <row r="88" spans="2:7" x14ac:dyDescent="0.25">
      <c r="B88" s="6">
        <f t="shared" si="11"/>
        <v>85</v>
      </c>
      <c r="C88" s="7">
        <v>43480</v>
      </c>
      <c r="D88" s="8" t="str">
        <f t="shared" si="10"/>
        <v>Selasa</v>
      </c>
      <c r="E88" s="9" t="s">
        <v>7</v>
      </c>
      <c r="F88" s="9" t="s">
        <v>8</v>
      </c>
      <c r="G88" s="9" t="s">
        <v>9</v>
      </c>
    </row>
    <row r="89" spans="2:7" x14ac:dyDescent="0.25">
      <c r="B89" s="6">
        <f t="shared" si="11"/>
        <v>86</v>
      </c>
      <c r="C89" s="7">
        <v>43480</v>
      </c>
      <c r="D89" s="8" t="str">
        <f t="shared" si="10"/>
        <v>Selasa</v>
      </c>
      <c r="E89" s="9" t="s">
        <v>15</v>
      </c>
      <c r="F89" s="9" t="s">
        <v>16</v>
      </c>
      <c r="G89" s="9" t="s">
        <v>17</v>
      </c>
    </row>
    <row r="90" spans="2:7" x14ac:dyDescent="0.25">
      <c r="B90" s="6">
        <f t="shared" si="11"/>
        <v>87</v>
      </c>
      <c r="C90" s="7">
        <v>43480</v>
      </c>
      <c r="D90" s="8" t="str">
        <f t="shared" si="10"/>
        <v>Selasa</v>
      </c>
      <c r="E90" s="9" t="s">
        <v>10</v>
      </c>
      <c r="F90" s="9" t="s">
        <v>8</v>
      </c>
      <c r="G90" s="9" t="s">
        <v>22</v>
      </c>
    </row>
    <row r="91" spans="2:7" x14ac:dyDescent="0.25">
      <c r="B91" s="6">
        <f t="shared" si="11"/>
        <v>88</v>
      </c>
      <c r="C91" s="7">
        <v>43480</v>
      </c>
      <c r="D91" s="8" t="str">
        <f t="shared" si="10"/>
        <v>Selasa</v>
      </c>
      <c r="E91" s="9" t="s">
        <v>10</v>
      </c>
      <c r="F91" s="9" t="s">
        <v>16</v>
      </c>
      <c r="G91" s="9" t="s">
        <v>17</v>
      </c>
    </row>
    <row r="92" spans="2:7" x14ac:dyDescent="0.25">
      <c r="B92" s="6">
        <f t="shared" si="11"/>
        <v>89</v>
      </c>
      <c r="C92" s="7">
        <v>43480</v>
      </c>
      <c r="D92" s="8" t="str">
        <f t="shared" si="10"/>
        <v>Selasa</v>
      </c>
      <c r="E92" s="9" t="s">
        <v>15</v>
      </c>
      <c r="F92" s="9" t="s">
        <v>20</v>
      </c>
      <c r="G92" s="9" t="s">
        <v>9</v>
      </c>
    </row>
    <row r="93" spans="2:7" x14ac:dyDescent="0.25">
      <c r="B93" s="6">
        <f t="shared" si="11"/>
        <v>90</v>
      </c>
      <c r="C93" s="7">
        <v>43480</v>
      </c>
      <c r="D93" s="8" t="str">
        <f t="shared" si="10"/>
        <v>Selasa</v>
      </c>
      <c r="E93" s="9" t="s">
        <v>7</v>
      </c>
      <c r="F93" s="9" t="s">
        <v>8</v>
      </c>
      <c r="G93" s="9" t="s">
        <v>17</v>
      </c>
    </row>
    <row r="94" spans="2:7" x14ac:dyDescent="0.25">
      <c r="B94" s="6">
        <f t="shared" si="11"/>
        <v>91</v>
      </c>
      <c r="C94" s="7">
        <v>43480</v>
      </c>
      <c r="D94" s="8" t="str">
        <f t="shared" si="10"/>
        <v>Selasa</v>
      </c>
      <c r="E94" s="9" t="s">
        <v>7</v>
      </c>
      <c r="F94" s="9" t="s">
        <v>16</v>
      </c>
      <c r="G94" s="9" t="s">
        <v>9</v>
      </c>
    </row>
    <row r="95" spans="2:7" x14ac:dyDescent="0.25">
      <c r="B95" s="6">
        <f t="shared" si="11"/>
        <v>92</v>
      </c>
      <c r="C95" s="7">
        <v>43480</v>
      </c>
      <c r="D95" s="8" t="str">
        <f t="shared" si="10"/>
        <v>Selasa</v>
      </c>
      <c r="E95" s="9" t="s">
        <v>7</v>
      </c>
      <c r="F95" s="9" t="s">
        <v>16</v>
      </c>
      <c r="G95" s="9" t="s">
        <v>17</v>
      </c>
    </row>
    <row r="96" spans="2:7" x14ac:dyDescent="0.25">
      <c r="B96" s="6">
        <f t="shared" si="11"/>
        <v>93</v>
      </c>
      <c r="C96" s="7">
        <v>43480</v>
      </c>
      <c r="D96" s="8" t="str">
        <f t="shared" si="10"/>
        <v>Selasa</v>
      </c>
      <c r="E96" s="9" t="s">
        <v>10</v>
      </c>
      <c r="F96" s="9" t="s">
        <v>20</v>
      </c>
      <c r="G96" s="9" t="s">
        <v>22</v>
      </c>
    </row>
    <row r="97" spans="2:7" x14ac:dyDescent="0.25">
      <c r="B97" s="6">
        <f t="shared" si="11"/>
        <v>94</v>
      </c>
      <c r="C97" s="7">
        <v>43481</v>
      </c>
      <c r="D97" s="8" t="str">
        <f t="shared" si="10"/>
        <v>Rabu</v>
      </c>
      <c r="E97" s="9" t="s">
        <v>7</v>
      </c>
      <c r="F97" s="9" t="s">
        <v>8</v>
      </c>
      <c r="G97" s="9" t="s">
        <v>9</v>
      </c>
    </row>
    <row r="98" spans="2:7" x14ac:dyDescent="0.25">
      <c r="B98" s="6">
        <f t="shared" si="11"/>
        <v>95</v>
      </c>
      <c r="C98" s="7">
        <v>43481</v>
      </c>
      <c r="D98" s="8" t="str">
        <f t="shared" si="10"/>
        <v>Rabu</v>
      </c>
      <c r="E98" s="9" t="s">
        <v>7</v>
      </c>
      <c r="F98" s="9" t="s">
        <v>16</v>
      </c>
      <c r="G98" s="9" t="s">
        <v>22</v>
      </c>
    </row>
    <row r="99" spans="2:7" x14ac:dyDescent="0.25">
      <c r="B99" s="6">
        <f t="shared" si="11"/>
        <v>96</v>
      </c>
      <c r="C99" s="7">
        <v>43481</v>
      </c>
      <c r="D99" s="8" t="str">
        <f t="shared" si="10"/>
        <v>Rabu</v>
      </c>
      <c r="E99" s="9" t="s">
        <v>7</v>
      </c>
      <c r="F99" s="9" t="s">
        <v>8</v>
      </c>
      <c r="G99" s="9" t="s">
        <v>17</v>
      </c>
    </row>
    <row r="100" spans="2:7" x14ac:dyDescent="0.25">
      <c r="B100" s="6">
        <f t="shared" si="11"/>
        <v>97</v>
      </c>
      <c r="C100" s="7">
        <v>43481</v>
      </c>
      <c r="D100" s="8" t="str">
        <f t="shared" si="10"/>
        <v>Rabu</v>
      </c>
      <c r="E100" s="9" t="s">
        <v>10</v>
      </c>
      <c r="F100" s="9" t="s">
        <v>16</v>
      </c>
      <c r="G100" s="9" t="s">
        <v>9</v>
      </c>
    </row>
    <row r="101" spans="2:7" x14ac:dyDescent="0.25">
      <c r="B101" s="6">
        <f t="shared" si="11"/>
        <v>98</v>
      </c>
      <c r="C101" s="7">
        <v>43481</v>
      </c>
      <c r="D101" s="8" t="str">
        <f t="shared" si="10"/>
        <v>Rabu</v>
      </c>
      <c r="E101" s="9" t="s">
        <v>7</v>
      </c>
      <c r="F101" s="9" t="s">
        <v>8</v>
      </c>
      <c r="G101" s="9" t="s">
        <v>17</v>
      </c>
    </row>
    <row r="102" spans="2:7" x14ac:dyDescent="0.25">
      <c r="B102" s="6">
        <f t="shared" si="11"/>
        <v>99</v>
      </c>
      <c r="C102" s="7">
        <v>43481</v>
      </c>
      <c r="D102" s="8" t="str">
        <f t="shared" si="10"/>
        <v>Rabu</v>
      </c>
      <c r="E102" s="9" t="s">
        <v>10</v>
      </c>
      <c r="F102" s="9" t="s">
        <v>16</v>
      </c>
      <c r="G102" s="9" t="s">
        <v>9</v>
      </c>
    </row>
    <row r="103" spans="2:7" x14ac:dyDescent="0.25">
      <c r="B103" s="6">
        <f t="shared" si="11"/>
        <v>100</v>
      </c>
      <c r="C103" s="7">
        <v>43481</v>
      </c>
      <c r="D103" s="8" t="str">
        <f t="shared" si="10"/>
        <v>Rabu</v>
      </c>
      <c r="E103" s="9" t="s">
        <v>15</v>
      </c>
      <c r="F103" s="9" t="s">
        <v>20</v>
      </c>
      <c r="G103" s="9" t="s">
        <v>22</v>
      </c>
    </row>
    <row r="104" spans="2:7" x14ac:dyDescent="0.25">
      <c r="B104" s="6">
        <f t="shared" si="11"/>
        <v>101</v>
      </c>
      <c r="C104" s="7">
        <v>43482</v>
      </c>
      <c r="D104" s="8" t="str">
        <f t="shared" si="10"/>
        <v>Kamis</v>
      </c>
      <c r="E104" s="9" t="s">
        <v>10</v>
      </c>
      <c r="F104" s="9" t="s">
        <v>8</v>
      </c>
      <c r="G104" s="9" t="s">
        <v>17</v>
      </c>
    </row>
    <row r="105" spans="2:7" x14ac:dyDescent="0.25">
      <c r="B105" s="6">
        <f t="shared" si="11"/>
        <v>102</v>
      </c>
      <c r="C105" s="7">
        <v>43482</v>
      </c>
      <c r="D105" s="8" t="str">
        <f t="shared" si="10"/>
        <v>Kamis</v>
      </c>
      <c r="E105" s="9" t="s">
        <v>7</v>
      </c>
      <c r="F105" s="9" t="s">
        <v>16</v>
      </c>
      <c r="G105" s="9" t="s">
        <v>9</v>
      </c>
    </row>
    <row r="106" spans="2:7" x14ac:dyDescent="0.25">
      <c r="B106" s="6">
        <f t="shared" si="11"/>
        <v>103</v>
      </c>
      <c r="C106" s="7">
        <v>43482</v>
      </c>
      <c r="D106" s="8" t="str">
        <f t="shared" si="10"/>
        <v>Kamis</v>
      </c>
      <c r="E106" s="9" t="s">
        <v>10</v>
      </c>
      <c r="F106" s="9" t="s">
        <v>16</v>
      </c>
      <c r="G106" s="9" t="s">
        <v>17</v>
      </c>
    </row>
    <row r="107" spans="2:7" x14ac:dyDescent="0.25">
      <c r="B107" s="6">
        <f t="shared" si="11"/>
        <v>104</v>
      </c>
      <c r="C107" s="7">
        <v>43482</v>
      </c>
      <c r="D107" s="8" t="str">
        <f t="shared" si="10"/>
        <v>Kamis</v>
      </c>
      <c r="E107" s="9" t="s">
        <v>7</v>
      </c>
      <c r="F107" s="9" t="s">
        <v>20</v>
      </c>
      <c r="G107" s="9" t="s">
        <v>9</v>
      </c>
    </row>
    <row r="108" spans="2:7" x14ac:dyDescent="0.25">
      <c r="B108" s="6">
        <f t="shared" si="11"/>
        <v>105</v>
      </c>
      <c r="C108" s="7">
        <v>43482</v>
      </c>
      <c r="D108" s="8" t="str">
        <f t="shared" si="10"/>
        <v>Kamis</v>
      </c>
      <c r="E108" s="9" t="s">
        <v>15</v>
      </c>
      <c r="F108" s="9" t="s">
        <v>8</v>
      </c>
      <c r="G108" s="9" t="s">
        <v>17</v>
      </c>
    </row>
    <row r="109" spans="2:7" x14ac:dyDescent="0.25">
      <c r="B109" s="6">
        <f t="shared" si="11"/>
        <v>106</v>
      </c>
      <c r="C109" s="7">
        <v>43482</v>
      </c>
      <c r="D109" s="8" t="str">
        <f t="shared" si="10"/>
        <v>Kamis</v>
      </c>
      <c r="E109" s="9" t="s">
        <v>10</v>
      </c>
      <c r="F109" s="9" t="s">
        <v>16</v>
      </c>
      <c r="G109" s="9" t="s">
        <v>22</v>
      </c>
    </row>
    <row r="110" spans="2:7" x14ac:dyDescent="0.25">
      <c r="B110" s="6">
        <f t="shared" si="11"/>
        <v>107</v>
      </c>
      <c r="C110" s="7">
        <v>43482</v>
      </c>
      <c r="D110" s="8" t="str">
        <f t="shared" si="10"/>
        <v>Kamis</v>
      </c>
      <c r="E110" s="9" t="s">
        <v>7</v>
      </c>
      <c r="F110" s="9" t="s">
        <v>8</v>
      </c>
      <c r="G110" s="9" t="s">
        <v>9</v>
      </c>
    </row>
    <row r="111" spans="2:7" x14ac:dyDescent="0.25">
      <c r="B111" s="6">
        <f t="shared" si="11"/>
        <v>108</v>
      </c>
      <c r="C111" s="7">
        <v>43482</v>
      </c>
      <c r="D111" s="8" t="str">
        <f t="shared" si="10"/>
        <v>Kamis</v>
      </c>
      <c r="E111" s="9" t="s">
        <v>7</v>
      </c>
      <c r="F111" s="9" t="s">
        <v>16</v>
      </c>
      <c r="G111" s="9" t="s">
        <v>22</v>
      </c>
    </row>
    <row r="112" spans="2:7" x14ac:dyDescent="0.25">
      <c r="B112" s="6">
        <f t="shared" si="11"/>
        <v>109</v>
      </c>
      <c r="C112" s="7">
        <v>43482</v>
      </c>
      <c r="D112" s="8" t="str">
        <f t="shared" si="10"/>
        <v>Kamis</v>
      </c>
      <c r="E112" s="9" t="s">
        <v>7</v>
      </c>
      <c r="F112" s="9" t="s">
        <v>8</v>
      </c>
      <c r="G112" s="9" t="s">
        <v>17</v>
      </c>
    </row>
    <row r="113" spans="2:7" x14ac:dyDescent="0.25">
      <c r="B113" s="6">
        <f t="shared" si="11"/>
        <v>110</v>
      </c>
      <c r="C113" s="7">
        <v>43482</v>
      </c>
      <c r="D113" s="8" t="str">
        <f t="shared" si="10"/>
        <v>Kamis</v>
      </c>
      <c r="E113" s="9" t="s">
        <v>10</v>
      </c>
      <c r="F113" s="9" t="s">
        <v>16</v>
      </c>
      <c r="G113" s="9" t="s">
        <v>9</v>
      </c>
    </row>
    <row r="114" spans="2:7" x14ac:dyDescent="0.25">
      <c r="B114" s="6">
        <f t="shared" si="11"/>
        <v>111</v>
      </c>
      <c r="C114" s="7">
        <v>43482</v>
      </c>
      <c r="D114" s="8" t="str">
        <f t="shared" si="10"/>
        <v>Kamis</v>
      </c>
      <c r="E114" s="9" t="s">
        <v>15</v>
      </c>
      <c r="F114" s="9" t="s">
        <v>8</v>
      </c>
      <c r="G114" s="9" t="s">
        <v>17</v>
      </c>
    </row>
    <row r="115" spans="2:7" x14ac:dyDescent="0.25">
      <c r="B115" s="6">
        <f t="shared" si="11"/>
        <v>112</v>
      </c>
      <c r="C115" s="7">
        <v>43483</v>
      </c>
      <c r="D115" s="8" t="str">
        <f t="shared" si="10"/>
        <v>Jumat</v>
      </c>
      <c r="E115" s="9" t="s">
        <v>15</v>
      </c>
      <c r="F115" s="9" t="s">
        <v>16</v>
      </c>
      <c r="G115" s="9" t="s">
        <v>22</v>
      </c>
    </row>
    <row r="116" spans="2:7" x14ac:dyDescent="0.25">
      <c r="B116" s="6">
        <f t="shared" si="11"/>
        <v>113</v>
      </c>
      <c r="C116" s="7">
        <v>43483</v>
      </c>
      <c r="D116" s="8" t="str">
        <f t="shared" si="10"/>
        <v>Jumat</v>
      </c>
      <c r="E116" s="9" t="s">
        <v>15</v>
      </c>
      <c r="F116" s="9" t="s">
        <v>20</v>
      </c>
      <c r="G116" s="9" t="s">
        <v>17</v>
      </c>
    </row>
    <row r="117" spans="2:7" x14ac:dyDescent="0.25">
      <c r="B117" s="6">
        <f t="shared" si="11"/>
        <v>114</v>
      </c>
      <c r="C117" s="7">
        <v>43483</v>
      </c>
      <c r="D117" s="8" t="str">
        <f t="shared" si="10"/>
        <v>Jumat</v>
      </c>
      <c r="E117" s="9" t="s">
        <v>7</v>
      </c>
      <c r="F117" s="9" t="s">
        <v>8</v>
      </c>
      <c r="G117" s="9" t="s">
        <v>9</v>
      </c>
    </row>
    <row r="118" spans="2:7" x14ac:dyDescent="0.25">
      <c r="B118" s="6">
        <f t="shared" si="11"/>
        <v>115</v>
      </c>
      <c r="C118" s="7">
        <v>43483</v>
      </c>
      <c r="D118" s="8" t="str">
        <f t="shared" si="10"/>
        <v>Jumat</v>
      </c>
      <c r="E118" s="9" t="s">
        <v>15</v>
      </c>
      <c r="F118" s="9" t="s">
        <v>16</v>
      </c>
      <c r="G118" s="9" t="s">
        <v>17</v>
      </c>
    </row>
    <row r="119" spans="2:7" x14ac:dyDescent="0.25">
      <c r="B119" s="6">
        <f t="shared" si="11"/>
        <v>116</v>
      </c>
      <c r="C119" s="7">
        <v>43483</v>
      </c>
      <c r="D119" s="8" t="str">
        <f t="shared" si="10"/>
        <v>Jumat</v>
      </c>
      <c r="E119" s="9" t="s">
        <v>7</v>
      </c>
      <c r="F119" s="9" t="s">
        <v>16</v>
      </c>
      <c r="G119" s="9" t="s">
        <v>9</v>
      </c>
    </row>
    <row r="120" spans="2:7" x14ac:dyDescent="0.25">
      <c r="B120" s="6">
        <f t="shared" si="11"/>
        <v>117</v>
      </c>
      <c r="C120" s="7">
        <v>43483</v>
      </c>
      <c r="D120" s="8" t="str">
        <f t="shared" si="10"/>
        <v>Jumat</v>
      </c>
      <c r="E120" s="9" t="s">
        <v>15</v>
      </c>
      <c r="F120" s="9" t="s">
        <v>20</v>
      </c>
      <c r="G120" s="9" t="s">
        <v>17</v>
      </c>
    </row>
    <row r="121" spans="2:7" x14ac:dyDescent="0.25">
      <c r="B121" s="6">
        <f t="shared" si="11"/>
        <v>118</v>
      </c>
      <c r="C121" s="7">
        <v>43483</v>
      </c>
      <c r="D121" s="8" t="str">
        <f t="shared" si="10"/>
        <v>Jumat</v>
      </c>
      <c r="E121" s="9" t="s">
        <v>10</v>
      </c>
      <c r="F121" s="9" t="s">
        <v>8</v>
      </c>
      <c r="G121" s="9" t="s">
        <v>22</v>
      </c>
    </row>
    <row r="122" spans="2:7" x14ac:dyDescent="0.25">
      <c r="B122" s="6">
        <f t="shared" si="11"/>
        <v>119</v>
      </c>
      <c r="C122" s="7">
        <v>43483</v>
      </c>
      <c r="D122" s="8" t="str">
        <f t="shared" si="10"/>
        <v>Jumat</v>
      </c>
      <c r="E122" s="9" t="s">
        <v>7</v>
      </c>
      <c r="F122" s="9" t="s">
        <v>16</v>
      </c>
      <c r="G122" s="9" t="s">
        <v>9</v>
      </c>
    </row>
    <row r="123" spans="2:7" x14ac:dyDescent="0.25">
      <c r="B123" s="6">
        <f t="shared" si="11"/>
        <v>120</v>
      </c>
      <c r="C123" s="7">
        <v>43483</v>
      </c>
      <c r="D123" s="8" t="str">
        <f t="shared" si="10"/>
        <v>Jumat</v>
      </c>
      <c r="E123" s="9" t="s">
        <v>15</v>
      </c>
      <c r="F123" s="9" t="s">
        <v>8</v>
      </c>
      <c r="G123" s="9" t="s">
        <v>22</v>
      </c>
    </row>
    <row r="124" spans="2:7" x14ac:dyDescent="0.25">
      <c r="B124" s="6">
        <f t="shared" si="11"/>
        <v>121</v>
      </c>
      <c r="C124" s="7">
        <v>43484</v>
      </c>
      <c r="D124" s="8" t="str">
        <f t="shared" si="10"/>
        <v>Sabtu</v>
      </c>
      <c r="E124" s="9" t="s">
        <v>10</v>
      </c>
      <c r="F124" s="9" t="s">
        <v>16</v>
      </c>
      <c r="G124" s="9" t="s">
        <v>17</v>
      </c>
    </row>
    <row r="125" spans="2:7" x14ac:dyDescent="0.25">
      <c r="B125" s="6">
        <f t="shared" si="11"/>
        <v>122</v>
      </c>
      <c r="C125" s="7">
        <v>43484</v>
      </c>
      <c r="D125" s="8" t="str">
        <f t="shared" si="10"/>
        <v>Sabtu</v>
      </c>
      <c r="E125" s="9" t="s">
        <v>7</v>
      </c>
      <c r="F125" s="9" t="s">
        <v>20</v>
      </c>
      <c r="G125" s="9" t="s">
        <v>9</v>
      </c>
    </row>
    <row r="126" spans="2:7" x14ac:dyDescent="0.25">
      <c r="B126" s="6">
        <f t="shared" si="11"/>
        <v>123</v>
      </c>
      <c r="C126" s="7">
        <v>43484</v>
      </c>
      <c r="D126" s="8" t="str">
        <f t="shared" si="10"/>
        <v>Sabtu</v>
      </c>
      <c r="E126" s="9" t="s">
        <v>7</v>
      </c>
      <c r="F126" s="9" t="s">
        <v>8</v>
      </c>
      <c r="G126" s="9" t="s">
        <v>17</v>
      </c>
    </row>
    <row r="127" spans="2:7" x14ac:dyDescent="0.25">
      <c r="B127" s="6">
        <f t="shared" si="11"/>
        <v>124</v>
      </c>
      <c r="C127" s="7">
        <v>43484</v>
      </c>
      <c r="D127" s="8" t="str">
        <f t="shared" si="10"/>
        <v>Sabtu</v>
      </c>
      <c r="E127" s="9" t="s">
        <v>10</v>
      </c>
      <c r="F127" s="9" t="s">
        <v>16</v>
      </c>
      <c r="G127" s="9" t="s">
        <v>9</v>
      </c>
    </row>
    <row r="128" spans="2:7" x14ac:dyDescent="0.25">
      <c r="B128" s="6">
        <f t="shared" si="11"/>
        <v>125</v>
      </c>
      <c r="C128" s="7">
        <v>43484</v>
      </c>
      <c r="D128" s="8" t="str">
        <f t="shared" si="10"/>
        <v>Sabtu</v>
      </c>
      <c r="E128" s="9" t="s">
        <v>15</v>
      </c>
      <c r="F128" s="9" t="s">
        <v>16</v>
      </c>
      <c r="G128" s="9" t="s">
        <v>17</v>
      </c>
    </row>
    <row r="129" spans="2:7" x14ac:dyDescent="0.25">
      <c r="B129" s="6">
        <f t="shared" si="11"/>
        <v>126</v>
      </c>
      <c r="C129" s="7">
        <v>43484</v>
      </c>
      <c r="D129" s="8" t="str">
        <f t="shared" si="10"/>
        <v>Sabtu</v>
      </c>
      <c r="E129" s="9" t="s">
        <v>10</v>
      </c>
      <c r="F129" s="9" t="s">
        <v>20</v>
      </c>
      <c r="G129" s="9" t="s">
        <v>22</v>
      </c>
    </row>
    <row r="130" spans="2:7" x14ac:dyDescent="0.25">
      <c r="B130" s="6">
        <f t="shared" si="11"/>
        <v>127</v>
      </c>
      <c r="C130" s="7">
        <v>43484</v>
      </c>
      <c r="D130" s="8" t="str">
        <f t="shared" si="10"/>
        <v>Sabtu</v>
      </c>
      <c r="E130" s="9" t="s">
        <v>7</v>
      </c>
      <c r="F130" s="9" t="s">
        <v>8</v>
      </c>
      <c r="G130" s="9" t="s">
        <v>9</v>
      </c>
    </row>
    <row r="131" spans="2:7" x14ac:dyDescent="0.25">
      <c r="B131" s="6">
        <f t="shared" si="11"/>
        <v>128</v>
      </c>
      <c r="C131" s="7">
        <v>43484</v>
      </c>
      <c r="D131" s="8" t="str">
        <f t="shared" si="10"/>
        <v>Sabtu</v>
      </c>
      <c r="E131" s="9" t="s">
        <v>15</v>
      </c>
      <c r="F131" s="9" t="s">
        <v>8</v>
      </c>
      <c r="G131" s="9" t="s">
        <v>22</v>
      </c>
    </row>
    <row r="132" spans="2:7" x14ac:dyDescent="0.25">
      <c r="B132" s="6">
        <f t="shared" si="11"/>
        <v>129</v>
      </c>
      <c r="C132" s="7">
        <v>43485</v>
      </c>
      <c r="D132" s="8" t="str">
        <f t="shared" ref="D132:D195" si="12">IF(C132&lt;&gt;"",VLOOKUP(MOD(C132,7),J$62:K$68,2))</f>
        <v>Minggu</v>
      </c>
      <c r="E132" s="9" t="s">
        <v>10</v>
      </c>
      <c r="F132" s="9" t="s">
        <v>16</v>
      </c>
      <c r="G132" s="9" t="s">
        <v>17</v>
      </c>
    </row>
    <row r="133" spans="2:7" x14ac:dyDescent="0.25">
      <c r="B133" s="6">
        <f t="shared" si="11"/>
        <v>130</v>
      </c>
      <c r="C133" s="7">
        <v>43485</v>
      </c>
      <c r="D133" s="8" t="str">
        <f t="shared" si="12"/>
        <v>Minggu</v>
      </c>
      <c r="E133" s="9" t="s">
        <v>7</v>
      </c>
      <c r="F133" s="9" t="s">
        <v>8</v>
      </c>
      <c r="G133" s="9" t="s">
        <v>9</v>
      </c>
    </row>
    <row r="134" spans="2:7" x14ac:dyDescent="0.25">
      <c r="B134" s="6">
        <f t="shared" ref="B134:B197" si="13">IF(C134&lt;&gt;"",B133+1,"")</f>
        <v>131</v>
      </c>
      <c r="C134" s="7">
        <v>43485</v>
      </c>
      <c r="D134" s="8" t="str">
        <f t="shared" si="12"/>
        <v>Minggu</v>
      </c>
      <c r="E134" s="9" t="s">
        <v>15</v>
      </c>
      <c r="F134" s="9" t="s">
        <v>16</v>
      </c>
      <c r="G134" s="9" t="s">
        <v>22</v>
      </c>
    </row>
    <row r="135" spans="2:7" x14ac:dyDescent="0.25">
      <c r="B135" s="6">
        <f t="shared" si="13"/>
        <v>132</v>
      </c>
      <c r="C135" s="7">
        <v>43485</v>
      </c>
      <c r="D135" s="8" t="str">
        <f t="shared" si="12"/>
        <v>Minggu</v>
      </c>
      <c r="E135" s="9" t="s">
        <v>10</v>
      </c>
      <c r="F135" s="9" t="s">
        <v>20</v>
      </c>
      <c r="G135" s="9" t="s">
        <v>17</v>
      </c>
    </row>
    <row r="136" spans="2:7" x14ac:dyDescent="0.25">
      <c r="B136" s="6">
        <f t="shared" si="13"/>
        <v>133</v>
      </c>
      <c r="C136" s="7">
        <v>43485</v>
      </c>
      <c r="D136" s="8" t="str">
        <f t="shared" si="12"/>
        <v>Minggu</v>
      </c>
      <c r="E136" s="9" t="s">
        <v>7</v>
      </c>
      <c r="F136" s="9" t="s">
        <v>8</v>
      </c>
      <c r="G136" s="9" t="s">
        <v>9</v>
      </c>
    </row>
    <row r="137" spans="2:7" x14ac:dyDescent="0.25">
      <c r="B137" s="6">
        <f t="shared" si="13"/>
        <v>134</v>
      </c>
      <c r="C137" s="7">
        <v>43485</v>
      </c>
      <c r="D137" s="8" t="str">
        <f t="shared" si="12"/>
        <v>Minggu</v>
      </c>
      <c r="E137" s="9" t="s">
        <v>7</v>
      </c>
      <c r="F137" s="9" t="s">
        <v>16</v>
      </c>
      <c r="G137" s="9" t="s">
        <v>17</v>
      </c>
    </row>
    <row r="138" spans="2:7" x14ac:dyDescent="0.25">
      <c r="B138" s="6">
        <f t="shared" si="13"/>
        <v>135</v>
      </c>
      <c r="C138" s="7">
        <v>43485</v>
      </c>
      <c r="D138" s="8" t="str">
        <f t="shared" si="12"/>
        <v>Minggu</v>
      </c>
      <c r="E138" s="9" t="s">
        <v>7</v>
      </c>
      <c r="F138" s="9" t="s">
        <v>16</v>
      </c>
      <c r="G138" s="9" t="s">
        <v>22</v>
      </c>
    </row>
    <row r="139" spans="2:7" x14ac:dyDescent="0.25">
      <c r="B139" s="6">
        <f t="shared" si="13"/>
        <v>136</v>
      </c>
      <c r="C139" s="7">
        <v>43485</v>
      </c>
      <c r="D139" s="8" t="str">
        <f t="shared" si="12"/>
        <v>Minggu</v>
      </c>
      <c r="E139" s="9" t="s">
        <v>7</v>
      </c>
      <c r="F139" s="9" t="s">
        <v>20</v>
      </c>
      <c r="G139" s="9" t="s">
        <v>17</v>
      </c>
    </row>
    <row r="140" spans="2:7" x14ac:dyDescent="0.25">
      <c r="B140" s="6">
        <f t="shared" si="13"/>
        <v>137</v>
      </c>
      <c r="C140" s="7">
        <v>43485</v>
      </c>
      <c r="D140" s="8" t="str">
        <f t="shared" si="12"/>
        <v>Minggu</v>
      </c>
      <c r="E140" s="9" t="s">
        <v>15</v>
      </c>
      <c r="F140" s="9" t="s">
        <v>8</v>
      </c>
      <c r="G140" s="9" t="s">
        <v>9</v>
      </c>
    </row>
    <row r="141" spans="2:7" x14ac:dyDescent="0.25">
      <c r="B141" s="6">
        <f t="shared" si="13"/>
        <v>138</v>
      </c>
      <c r="C141" s="7">
        <v>43485</v>
      </c>
      <c r="D141" s="8" t="str">
        <f t="shared" si="12"/>
        <v>Minggu</v>
      </c>
      <c r="E141" s="9" t="s">
        <v>7</v>
      </c>
      <c r="F141" s="9" t="s">
        <v>16</v>
      </c>
      <c r="G141" s="9" t="s">
        <v>17</v>
      </c>
    </row>
    <row r="142" spans="2:7" x14ac:dyDescent="0.25">
      <c r="B142" s="6">
        <f t="shared" si="13"/>
        <v>139</v>
      </c>
      <c r="C142" s="7">
        <v>43485</v>
      </c>
      <c r="D142" s="8" t="str">
        <f t="shared" si="12"/>
        <v>Minggu</v>
      </c>
      <c r="E142" s="9" t="s">
        <v>15</v>
      </c>
      <c r="F142" s="9" t="s">
        <v>8</v>
      </c>
      <c r="G142" s="9" t="s">
        <v>9</v>
      </c>
    </row>
    <row r="143" spans="2:7" x14ac:dyDescent="0.25">
      <c r="B143" s="6">
        <f t="shared" si="13"/>
        <v>140</v>
      </c>
      <c r="C143" s="7">
        <v>43486</v>
      </c>
      <c r="D143" s="8" t="str">
        <f t="shared" si="12"/>
        <v>Senin</v>
      </c>
      <c r="E143" s="9" t="s">
        <v>10</v>
      </c>
      <c r="F143" s="9" t="s">
        <v>16</v>
      </c>
      <c r="G143" s="9" t="s">
        <v>17</v>
      </c>
    </row>
    <row r="144" spans="2:7" x14ac:dyDescent="0.25">
      <c r="B144" s="6">
        <f t="shared" si="13"/>
        <v>141</v>
      </c>
      <c r="C144" s="7">
        <v>43486</v>
      </c>
      <c r="D144" s="8" t="str">
        <f t="shared" si="12"/>
        <v>Senin</v>
      </c>
      <c r="E144" s="9" t="s">
        <v>7</v>
      </c>
      <c r="F144" s="9" t="s">
        <v>16</v>
      </c>
      <c r="G144" s="9" t="s">
        <v>22</v>
      </c>
    </row>
    <row r="145" spans="2:7" x14ac:dyDescent="0.25">
      <c r="B145" s="6">
        <f t="shared" si="13"/>
        <v>142</v>
      </c>
      <c r="C145" s="7">
        <v>43486</v>
      </c>
      <c r="D145" s="8" t="str">
        <f t="shared" si="12"/>
        <v>Senin</v>
      </c>
      <c r="E145" s="9" t="s">
        <v>7</v>
      </c>
      <c r="F145" s="9" t="s">
        <v>8</v>
      </c>
      <c r="G145" s="9" t="s">
        <v>9</v>
      </c>
    </row>
    <row r="146" spans="2:7" x14ac:dyDescent="0.25">
      <c r="B146" s="6">
        <f t="shared" si="13"/>
        <v>143</v>
      </c>
      <c r="C146" s="7">
        <v>43486</v>
      </c>
      <c r="D146" s="8" t="str">
        <f t="shared" si="12"/>
        <v>Senin</v>
      </c>
      <c r="E146" s="9" t="s">
        <v>7</v>
      </c>
      <c r="F146" s="9" t="s">
        <v>16</v>
      </c>
      <c r="G146" s="9" t="s">
        <v>22</v>
      </c>
    </row>
    <row r="147" spans="2:7" x14ac:dyDescent="0.25">
      <c r="B147" s="6">
        <f t="shared" si="13"/>
        <v>144</v>
      </c>
      <c r="C147" s="7">
        <v>43486</v>
      </c>
      <c r="D147" s="8" t="str">
        <f t="shared" si="12"/>
        <v>Senin</v>
      </c>
      <c r="E147" s="9" t="s">
        <v>15</v>
      </c>
      <c r="F147" s="9" t="s">
        <v>8</v>
      </c>
      <c r="G147" s="9" t="s">
        <v>17</v>
      </c>
    </row>
    <row r="148" spans="2:7" x14ac:dyDescent="0.25">
      <c r="B148" s="6">
        <f t="shared" si="13"/>
        <v>145</v>
      </c>
      <c r="C148" s="7">
        <v>43486</v>
      </c>
      <c r="D148" s="8" t="str">
        <f t="shared" si="12"/>
        <v>Senin</v>
      </c>
      <c r="E148" s="9" t="s">
        <v>10</v>
      </c>
      <c r="F148" s="9" t="s">
        <v>16</v>
      </c>
      <c r="G148" s="9" t="s">
        <v>9</v>
      </c>
    </row>
    <row r="149" spans="2:7" x14ac:dyDescent="0.25">
      <c r="B149" s="6">
        <f t="shared" si="13"/>
        <v>146</v>
      </c>
      <c r="C149" s="7">
        <v>43487</v>
      </c>
      <c r="D149" s="8" t="str">
        <f t="shared" si="12"/>
        <v>Selasa</v>
      </c>
      <c r="E149" s="9" t="s">
        <v>7</v>
      </c>
      <c r="F149" s="9" t="s">
        <v>20</v>
      </c>
      <c r="G149" s="9" t="s">
        <v>17</v>
      </c>
    </row>
    <row r="150" spans="2:7" x14ac:dyDescent="0.25">
      <c r="B150" s="6">
        <f t="shared" si="13"/>
        <v>147</v>
      </c>
      <c r="C150" s="7">
        <v>43487</v>
      </c>
      <c r="D150" s="8" t="str">
        <f t="shared" si="12"/>
        <v>Selasa</v>
      </c>
      <c r="E150" s="9" t="s">
        <v>7</v>
      </c>
      <c r="F150" s="9" t="s">
        <v>8</v>
      </c>
      <c r="G150" s="9" t="s">
        <v>9</v>
      </c>
    </row>
    <row r="151" spans="2:7" x14ac:dyDescent="0.25">
      <c r="B151" s="6">
        <f t="shared" si="13"/>
        <v>148</v>
      </c>
      <c r="C151" s="7">
        <v>43487</v>
      </c>
      <c r="D151" s="8" t="str">
        <f t="shared" si="12"/>
        <v>Selasa</v>
      </c>
      <c r="E151" s="9" t="s">
        <v>15</v>
      </c>
      <c r="F151" s="9" t="s">
        <v>16</v>
      </c>
      <c r="G151" s="9" t="s">
        <v>17</v>
      </c>
    </row>
    <row r="152" spans="2:7" x14ac:dyDescent="0.25">
      <c r="B152" s="6">
        <f t="shared" si="13"/>
        <v>149</v>
      </c>
      <c r="C152" s="7">
        <v>43487</v>
      </c>
      <c r="D152" s="8" t="str">
        <f t="shared" si="12"/>
        <v>Selasa</v>
      </c>
      <c r="E152" s="9" t="s">
        <v>7</v>
      </c>
      <c r="F152" s="9" t="s">
        <v>16</v>
      </c>
      <c r="G152" s="9" t="s">
        <v>22</v>
      </c>
    </row>
    <row r="153" spans="2:7" x14ac:dyDescent="0.25">
      <c r="B153" s="6">
        <f t="shared" si="13"/>
        <v>150</v>
      </c>
      <c r="C153" s="7">
        <v>43487</v>
      </c>
      <c r="D153" s="8" t="str">
        <f t="shared" si="12"/>
        <v>Selasa</v>
      </c>
      <c r="E153" s="9" t="s">
        <v>15</v>
      </c>
      <c r="F153" s="9" t="s">
        <v>20</v>
      </c>
      <c r="G153" s="9" t="s">
        <v>22</v>
      </c>
    </row>
    <row r="154" spans="2:7" x14ac:dyDescent="0.25">
      <c r="B154" s="6">
        <f t="shared" si="13"/>
        <v>151</v>
      </c>
      <c r="C154" s="7">
        <v>43488</v>
      </c>
      <c r="D154" s="8" t="str">
        <f t="shared" si="12"/>
        <v>Rabu</v>
      </c>
      <c r="E154" s="9" t="s">
        <v>10</v>
      </c>
      <c r="F154" s="9" t="s">
        <v>8</v>
      </c>
      <c r="G154" s="9" t="s">
        <v>17</v>
      </c>
    </row>
    <row r="155" spans="2:7" x14ac:dyDescent="0.25">
      <c r="B155" s="6">
        <f t="shared" si="13"/>
        <v>152</v>
      </c>
      <c r="C155" s="7">
        <v>43488</v>
      </c>
      <c r="D155" s="8" t="str">
        <f t="shared" si="12"/>
        <v>Rabu</v>
      </c>
      <c r="E155" s="9" t="s">
        <v>7</v>
      </c>
      <c r="F155" s="9" t="s">
        <v>16</v>
      </c>
      <c r="G155" s="9" t="s">
        <v>9</v>
      </c>
    </row>
    <row r="156" spans="2:7" x14ac:dyDescent="0.25">
      <c r="B156" s="6">
        <f t="shared" si="13"/>
        <v>153</v>
      </c>
      <c r="C156" s="7">
        <v>43488</v>
      </c>
      <c r="D156" s="8" t="str">
        <f t="shared" si="12"/>
        <v>Rabu</v>
      </c>
      <c r="E156" s="9" t="s">
        <v>15</v>
      </c>
      <c r="F156" s="9" t="s">
        <v>8</v>
      </c>
      <c r="G156" s="9" t="s">
        <v>17</v>
      </c>
    </row>
    <row r="157" spans="2:7" x14ac:dyDescent="0.25">
      <c r="B157" s="6">
        <f t="shared" si="13"/>
        <v>154</v>
      </c>
      <c r="C157" s="7">
        <v>43488</v>
      </c>
      <c r="D157" s="8" t="str">
        <f t="shared" si="12"/>
        <v>Rabu</v>
      </c>
      <c r="E157" s="9" t="s">
        <v>10</v>
      </c>
      <c r="F157" s="9" t="s">
        <v>8</v>
      </c>
      <c r="G157" s="9" t="s">
        <v>9</v>
      </c>
    </row>
    <row r="158" spans="2:7" x14ac:dyDescent="0.25">
      <c r="B158" s="6">
        <f t="shared" si="13"/>
        <v>155</v>
      </c>
      <c r="C158" s="7">
        <v>43488</v>
      </c>
      <c r="D158" s="8" t="str">
        <f t="shared" si="12"/>
        <v>Rabu</v>
      </c>
      <c r="E158" s="9" t="s">
        <v>7</v>
      </c>
      <c r="F158" s="9" t="s">
        <v>16</v>
      </c>
      <c r="G158" s="9" t="s">
        <v>17</v>
      </c>
    </row>
    <row r="159" spans="2:7" x14ac:dyDescent="0.25">
      <c r="B159" s="6">
        <f t="shared" si="13"/>
        <v>156</v>
      </c>
      <c r="C159" s="7">
        <v>43488</v>
      </c>
      <c r="D159" s="8" t="str">
        <f t="shared" si="12"/>
        <v>Rabu</v>
      </c>
      <c r="E159" s="9" t="s">
        <v>7</v>
      </c>
      <c r="F159" s="9" t="s">
        <v>8</v>
      </c>
      <c r="G159" s="9" t="s">
        <v>22</v>
      </c>
    </row>
    <row r="160" spans="2:7" x14ac:dyDescent="0.25">
      <c r="B160" s="6">
        <f t="shared" si="13"/>
        <v>157</v>
      </c>
      <c r="C160" s="7">
        <v>43489</v>
      </c>
      <c r="D160" s="8" t="str">
        <f t="shared" si="12"/>
        <v>Kamis</v>
      </c>
      <c r="E160" s="9" t="s">
        <v>15</v>
      </c>
      <c r="F160" s="9" t="s">
        <v>16</v>
      </c>
      <c r="G160" s="9" t="s">
        <v>9</v>
      </c>
    </row>
    <row r="161" spans="2:7" x14ac:dyDescent="0.25">
      <c r="B161" s="6">
        <f t="shared" si="13"/>
        <v>158</v>
      </c>
      <c r="C161" s="7">
        <v>43489</v>
      </c>
      <c r="D161" s="8" t="str">
        <f t="shared" si="12"/>
        <v>Kamis</v>
      </c>
      <c r="E161" s="9" t="s">
        <v>7</v>
      </c>
      <c r="F161" s="9" t="s">
        <v>20</v>
      </c>
      <c r="G161" s="9" t="s">
        <v>22</v>
      </c>
    </row>
    <row r="162" spans="2:7" x14ac:dyDescent="0.25">
      <c r="B162" s="6">
        <f t="shared" si="13"/>
        <v>159</v>
      </c>
      <c r="C162" s="7">
        <v>43489</v>
      </c>
      <c r="D162" s="8" t="str">
        <f t="shared" si="12"/>
        <v>Kamis</v>
      </c>
      <c r="E162" s="9" t="s">
        <v>15</v>
      </c>
      <c r="F162" s="9" t="s">
        <v>8</v>
      </c>
      <c r="G162" s="9" t="s">
        <v>17</v>
      </c>
    </row>
    <row r="163" spans="2:7" x14ac:dyDescent="0.25">
      <c r="B163" s="6">
        <f t="shared" si="13"/>
        <v>160</v>
      </c>
      <c r="C163" s="7">
        <v>43489</v>
      </c>
      <c r="D163" s="8" t="str">
        <f t="shared" si="12"/>
        <v>Kamis</v>
      </c>
      <c r="E163" s="9" t="s">
        <v>10</v>
      </c>
      <c r="F163" s="9" t="s">
        <v>16</v>
      </c>
      <c r="G163" s="9" t="s">
        <v>9</v>
      </c>
    </row>
    <row r="164" spans="2:7" x14ac:dyDescent="0.25">
      <c r="B164" s="6">
        <f t="shared" si="13"/>
        <v>161</v>
      </c>
      <c r="C164" s="7">
        <v>43489</v>
      </c>
      <c r="D164" s="8" t="str">
        <f t="shared" si="12"/>
        <v>Kamis</v>
      </c>
      <c r="E164" s="9" t="s">
        <v>7</v>
      </c>
      <c r="F164" s="9" t="s">
        <v>16</v>
      </c>
      <c r="G164" s="9" t="s">
        <v>17</v>
      </c>
    </row>
    <row r="165" spans="2:7" x14ac:dyDescent="0.25">
      <c r="B165" s="6">
        <f t="shared" si="13"/>
        <v>162</v>
      </c>
      <c r="C165" s="7">
        <v>43489</v>
      </c>
      <c r="D165" s="8" t="str">
        <f t="shared" si="12"/>
        <v>Kamis</v>
      </c>
      <c r="E165" s="9" t="s">
        <v>7</v>
      </c>
      <c r="F165" s="9" t="s">
        <v>20</v>
      </c>
      <c r="G165" s="9" t="s">
        <v>9</v>
      </c>
    </row>
    <row r="166" spans="2:7" x14ac:dyDescent="0.25">
      <c r="B166" s="6">
        <f t="shared" si="13"/>
        <v>163</v>
      </c>
      <c r="C166" s="7">
        <v>43489</v>
      </c>
      <c r="D166" s="8" t="str">
        <f t="shared" si="12"/>
        <v>Kamis</v>
      </c>
      <c r="E166" s="9" t="s">
        <v>15</v>
      </c>
      <c r="F166" s="9" t="s">
        <v>8</v>
      </c>
      <c r="G166" s="9" t="s">
        <v>17</v>
      </c>
    </row>
    <row r="167" spans="2:7" x14ac:dyDescent="0.25">
      <c r="B167" s="6">
        <f t="shared" si="13"/>
        <v>164</v>
      </c>
      <c r="C167" s="7">
        <v>43490</v>
      </c>
      <c r="D167" s="8" t="str">
        <f t="shared" si="12"/>
        <v>Jumat</v>
      </c>
      <c r="E167" s="9" t="s">
        <v>10</v>
      </c>
      <c r="F167" s="9" t="s">
        <v>16</v>
      </c>
      <c r="G167" s="9" t="s">
        <v>22</v>
      </c>
    </row>
    <row r="168" spans="2:7" x14ac:dyDescent="0.25">
      <c r="B168" s="6">
        <f t="shared" si="13"/>
        <v>165</v>
      </c>
      <c r="C168" s="7">
        <v>43490</v>
      </c>
      <c r="D168" s="8" t="str">
        <f t="shared" si="12"/>
        <v>Jumat</v>
      </c>
      <c r="E168" s="9" t="s">
        <v>7</v>
      </c>
      <c r="F168" s="9" t="s">
        <v>8</v>
      </c>
      <c r="G168" s="9" t="s">
        <v>9</v>
      </c>
    </row>
    <row r="169" spans="2:7" x14ac:dyDescent="0.25">
      <c r="B169" s="6">
        <f t="shared" si="13"/>
        <v>166</v>
      </c>
      <c r="C169" s="7">
        <v>43490</v>
      </c>
      <c r="D169" s="8" t="str">
        <f t="shared" si="12"/>
        <v>Jumat</v>
      </c>
      <c r="E169" s="9" t="s">
        <v>15</v>
      </c>
      <c r="F169" s="9" t="s">
        <v>16</v>
      </c>
      <c r="G169" s="9" t="s">
        <v>22</v>
      </c>
    </row>
    <row r="170" spans="2:7" x14ac:dyDescent="0.25">
      <c r="B170" s="6">
        <f t="shared" si="13"/>
        <v>167</v>
      </c>
      <c r="C170" s="7">
        <v>43490</v>
      </c>
      <c r="D170" s="8" t="str">
        <f t="shared" si="12"/>
        <v>Jumat</v>
      </c>
      <c r="E170" s="9" t="s">
        <v>10</v>
      </c>
      <c r="F170" s="9" t="s">
        <v>16</v>
      </c>
      <c r="G170" s="9" t="s">
        <v>17</v>
      </c>
    </row>
    <row r="171" spans="2:7" x14ac:dyDescent="0.25">
      <c r="B171" s="6">
        <f t="shared" si="13"/>
        <v>168</v>
      </c>
      <c r="C171" s="7">
        <v>43490</v>
      </c>
      <c r="D171" s="8" t="str">
        <f t="shared" si="12"/>
        <v>Jumat</v>
      </c>
      <c r="E171" s="9" t="s">
        <v>7</v>
      </c>
      <c r="F171" s="9" t="s">
        <v>8</v>
      </c>
      <c r="G171" s="9" t="s">
        <v>9</v>
      </c>
    </row>
    <row r="172" spans="2:7" x14ac:dyDescent="0.25">
      <c r="B172" s="6">
        <f t="shared" si="13"/>
        <v>169</v>
      </c>
      <c r="C172" s="7">
        <v>43490</v>
      </c>
      <c r="D172" s="8" t="str">
        <f t="shared" si="12"/>
        <v>Jumat</v>
      </c>
      <c r="E172" s="9" t="s">
        <v>7</v>
      </c>
      <c r="F172" s="9" t="s">
        <v>20</v>
      </c>
      <c r="G172" s="9" t="s">
        <v>17</v>
      </c>
    </row>
    <row r="173" spans="2:7" x14ac:dyDescent="0.25">
      <c r="B173" s="6">
        <f t="shared" si="13"/>
        <v>170</v>
      </c>
      <c r="C173" s="7">
        <v>43490</v>
      </c>
      <c r="D173" s="8" t="str">
        <f t="shared" si="12"/>
        <v>Jumat</v>
      </c>
      <c r="E173" s="9" t="s">
        <v>15</v>
      </c>
      <c r="F173" s="9" t="s">
        <v>8</v>
      </c>
      <c r="G173" s="9" t="s">
        <v>9</v>
      </c>
    </row>
    <row r="174" spans="2:7" x14ac:dyDescent="0.25">
      <c r="B174" s="6">
        <f t="shared" si="13"/>
        <v>171</v>
      </c>
      <c r="C174" s="7">
        <v>43490</v>
      </c>
      <c r="D174" s="8" t="str">
        <f t="shared" si="12"/>
        <v>Jumat</v>
      </c>
      <c r="E174" s="9" t="s">
        <v>10</v>
      </c>
      <c r="F174" s="9" t="s">
        <v>16</v>
      </c>
      <c r="G174" s="9" t="s">
        <v>17</v>
      </c>
    </row>
    <row r="175" spans="2:7" x14ac:dyDescent="0.25">
      <c r="B175" s="6">
        <f t="shared" si="13"/>
        <v>172</v>
      </c>
      <c r="C175" s="7">
        <v>43490</v>
      </c>
      <c r="D175" s="8" t="str">
        <f t="shared" si="12"/>
        <v>Jumat</v>
      </c>
      <c r="E175" s="9" t="s">
        <v>7</v>
      </c>
      <c r="F175" s="9" t="s">
        <v>8</v>
      </c>
      <c r="G175" s="9" t="s">
        <v>22</v>
      </c>
    </row>
    <row r="176" spans="2:7" x14ac:dyDescent="0.25">
      <c r="B176" s="6">
        <f t="shared" si="13"/>
        <v>173</v>
      </c>
      <c r="C176" s="7">
        <v>43491</v>
      </c>
      <c r="D176" s="8" t="str">
        <f t="shared" si="12"/>
        <v>Sabtu</v>
      </c>
      <c r="E176" s="9" t="s">
        <v>7</v>
      </c>
      <c r="F176" s="9" t="s">
        <v>16</v>
      </c>
      <c r="G176" s="9" t="s">
        <v>9</v>
      </c>
    </row>
    <row r="177" spans="2:7" x14ac:dyDescent="0.25">
      <c r="B177" s="6">
        <f t="shared" si="13"/>
        <v>174</v>
      </c>
      <c r="C177" s="7">
        <v>43491</v>
      </c>
      <c r="D177" s="8" t="str">
        <f t="shared" si="12"/>
        <v>Sabtu</v>
      </c>
      <c r="E177" s="9" t="s">
        <v>15</v>
      </c>
      <c r="F177" s="9" t="s">
        <v>8</v>
      </c>
      <c r="G177" s="9" t="s">
        <v>22</v>
      </c>
    </row>
    <row r="178" spans="2:7" x14ac:dyDescent="0.25">
      <c r="B178" s="6">
        <f t="shared" si="13"/>
        <v>175</v>
      </c>
      <c r="C178" s="7">
        <v>43491</v>
      </c>
      <c r="D178" s="8" t="str">
        <f t="shared" si="12"/>
        <v>Sabtu</v>
      </c>
      <c r="E178" s="9" t="s">
        <v>10</v>
      </c>
      <c r="F178" s="9" t="s">
        <v>16</v>
      </c>
      <c r="G178" s="9" t="s">
        <v>17</v>
      </c>
    </row>
    <row r="179" spans="2:7" x14ac:dyDescent="0.25">
      <c r="B179" s="6">
        <f t="shared" si="13"/>
        <v>176</v>
      </c>
      <c r="C179" s="7">
        <v>43491</v>
      </c>
      <c r="D179" s="8" t="str">
        <f t="shared" si="12"/>
        <v>Sabtu</v>
      </c>
      <c r="E179" s="9" t="s">
        <v>7</v>
      </c>
      <c r="F179" s="9" t="s">
        <v>8</v>
      </c>
      <c r="G179" s="9" t="s">
        <v>9</v>
      </c>
    </row>
    <row r="180" spans="2:7" x14ac:dyDescent="0.25">
      <c r="B180" s="6">
        <f t="shared" si="13"/>
        <v>177</v>
      </c>
      <c r="C180" s="7">
        <v>43491</v>
      </c>
      <c r="D180" s="8" t="str">
        <f t="shared" si="12"/>
        <v>Sabtu</v>
      </c>
      <c r="E180" s="9" t="s">
        <v>15</v>
      </c>
      <c r="F180" s="9" t="s">
        <v>16</v>
      </c>
      <c r="G180" s="9" t="s">
        <v>17</v>
      </c>
    </row>
    <row r="181" spans="2:7" x14ac:dyDescent="0.25">
      <c r="B181" s="6">
        <f t="shared" si="13"/>
        <v>178</v>
      </c>
      <c r="C181" s="7">
        <v>43491</v>
      </c>
      <c r="D181" s="8" t="str">
        <f t="shared" si="12"/>
        <v>Sabtu</v>
      </c>
      <c r="E181" s="9" t="s">
        <v>10</v>
      </c>
      <c r="F181" s="9" t="s">
        <v>20</v>
      </c>
      <c r="G181" s="9" t="s">
        <v>9</v>
      </c>
    </row>
    <row r="182" spans="2:7" x14ac:dyDescent="0.25">
      <c r="B182" s="6">
        <f t="shared" si="13"/>
        <v>179</v>
      </c>
      <c r="C182" s="7">
        <v>43491</v>
      </c>
      <c r="D182" s="8" t="str">
        <f t="shared" si="12"/>
        <v>Sabtu</v>
      </c>
      <c r="E182" s="9" t="s">
        <v>15</v>
      </c>
      <c r="F182" s="9" t="s">
        <v>8</v>
      </c>
      <c r="G182" s="9" t="s">
        <v>17</v>
      </c>
    </row>
    <row r="183" spans="2:7" x14ac:dyDescent="0.25">
      <c r="B183" s="6">
        <f t="shared" si="13"/>
        <v>180</v>
      </c>
      <c r="C183" s="7">
        <v>43491</v>
      </c>
      <c r="D183" s="8" t="str">
        <f t="shared" si="12"/>
        <v>Sabtu</v>
      </c>
      <c r="E183" s="9" t="s">
        <v>7</v>
      </c>
      <c r="F183" s="9" t="s">
        <v>16</v>
      </c>
      <c r="G183" s="9" t="s">
        <v>22</v>
      </c>
    </row>
    <row r="184" spans="2:7" x14ac:dyDescent="0.25">
      <c r="B184" s="6">
        <f t="shared" si="13"/>
        <v>181</v>
      </c>
      <c r="C184" s="7">
        <v>43491</v>
      </c>
      <c r="D184" s="8" t="str">
        <f t="shared" si="12"/>
        <v>Sabtu</v>
      </c>
      <c r="E184" s="9" t="s">
        <v>15</v>
      </c>
      <c r="F184" s="9" t="s">
        <v>16</v>
      </c>
      <c r="G184" s="9" t="s">
        <v>22</v>
      </c>
    </row>
    <row r="185" spans="2:7" x14ac:dyDescent="0.25">
      <c r="B185" s="6">
        <f t="shared" si="13"/>
        <v>182</v>
      </c>
      <c r="C185" s="7">
        <v>43491</v>
      </c>
      <c r="D185" s="8" t="str">
        <f t="shared" si="12"/>
        <v>Sabtu</v>
      </c>
      <c r="E185" s="9" t="s">
        <v>10</v>
      </c>
      <c r="F185" s="9" t="s">
        <v>20</v>
      </c>
      <c r="G185" s="9" t="s">
        <v>17</v>
      </c>
    </row>
    <row r="186" spans="2:7" x14ac:dyDescent="0.25">
      <c r="B186" s="6">
        <f t="shared" si="13"/>
        <v>183</v>
      </c>
      <c r="C186" s="7">
        <v>43491</v>
      </c>
      <c r="D186" s="8" t="str">
        <f t="shared" si="12"/>
        <v>Sabtu</v>
      </c>
      <c r="E186" s="9" t="s">
        <v>7</v>
      </c>
      <c r="F186" s="9" t="s">
        <v>8</v>
      </c>
      <c r="G186" s="9" t="s">
        <v>9</v>
      </c>
    </row>
    <row r="187" spans="2:7" x14ac:dyDescent="0.25">
      <c r="B187" s="6">
        <f t="shared" si="13"/>
        <v>184</v>
      </c>
      <c r="C187" s="7">
        <v>43492</v>
      </c>
      <c r="D187" s="8" t="str">
        <f t="shared" si="12"/>
        <v>Minggu</v>
      </c>
      <c r="E187" s="9" t="s">
        <v>15</v>
      </c>
      <c r="F187" s="9" t="s">
        <v>16</v>
      </c>
      <c r="G187" s="9" t="s">
        <v>17</v>
      </c>
    </row>
    <row r="188" spans="2:7" x14ac:dyDescent="0.25">
      <c r="B188" s="6">
        <f t="shared" si="13"/>
        <v>185</v>
      </c>
      <c r="C188" s="7">
        <v>43492</v>
      </c>
      <c r="D188" s="8" t="str">
        <f t="shared" si="12"/>
        <v>Minggu</v>
      </c>
      <c r="E188" s="9" t="s">
        <v>10</v>
      </c>
      <c r="F188" s="9" t="s">
        <v>8</v>
      </c>
      <c r="G188" s="9" t="s">
        <v>9</v>
      </c>
    </row>
    <row r="189" spans="2:7" x14ac:dyDescent="0.25">
      <c r="B189" s="6">
        <f t="shared" si="13"/>
        <v>186</v>
      </c>
      <c r="C189" s="7">
        <v>43492</v>
      </c>
      <c r="D189" s="8" t="str">
        <f t="shared" si="12"/>
        <v>Minggu</v>
      </c>
      <c r="E189" s="9" t="s">
        <v>7</v>
      </c>
      <c r="F189" s="9" t="s">
        <v>16</v>
      </c>
      <c r="G189" s="9" t="s">
        <v>17</v>
      </c>
    </row>
    <row r="190" spans="2:7" x14ac:dyDescent="0.25">
      <c r="B190" s="6">
        <f t="shared" si="13"/>
        <v>187</v>
      </c>
      <c r="C190" s="7">
        <v>43492</v>
      </c>
      <c r="D190" s="8" t="str">
        <f t="shared" si="12"/>
        <v>Minggu</v>
      </c>
      <c r="E190" s="9" t="s">
        <v>7</v>
      </c>
      <c r="F190" s="9" t="s">
        <v>8</v>
      </c>
      <c r="G190" s="9" t="s">
        <v>22</v>
      </c>
    </row>
    <row r="191" spans="2:7" x14ac:dyDescent="0.25">
      <c r="B191" s="6">
        <f t="shared" si="13"/>
        <v>188</v>
      </c>
      <c r="C191" s="7">
        <v>43492</v>
      </c>
      <c r="D191" s="8" t="str">
        <f t="shared" si="12"/>
        <v>Minggu</v>
      </c>
      <c r="E191" s="9" t="s">
        <v>15</v>
      </c>
      <c r="F191" s="9" t="s">
        <v>16</v>
      </c>
      <c r="G191" s="9" t="s">
        <v>9</v>
      </c>
    </row>
    <row r="192" spans="2:7" x14ac:dyDescent="0.25">
      <c r="B192" s="6">
        <f t="shared" si="13"/>
        <v>189</v>
      </c>
      <c r="C192" s="7">
        <v>43492</v>
      </c>
      <c r="D192" s="8" t="str">
        <f t="shared" si="12"/>
        <v>Minggu</v>
      </c>
      <c r="E192" s="9" t="s">
        <v>7</v>
      </c>
      <c r="F192" s="9" t="s">
        <v>20</v>
      </c>
      <c r="G192" s="9" t="s">
        <v>22</v>
      </c>
    </row>
    <row r="193" spans="2:7" x14ac:dyDescent="0.25">
      <c r="B193" s="6">
        <f t="shared" si="13"/>
        <v>190</v>
      </c>
      <c r="C193" s="7">
        <v>43492</v>
      </c>
      <c r="D193" s="8" t="str">
        <f t="shared" si="12"/>
        <v>Minggu</v>
      </c>
      <c r="E193" s="9" t="s">
        <v>15</v>
      </c>
      <c r="F193" s="9" t="s">
        <v>8</v>
      </c>
      <c r="G193" s="9" t="s">
        <v>17</v>
      </c>
    </row>
    <row r="194" spans="2:7" x14ac:dyDescent="0.25">
      <c r="B194" s="6">
        <f t="shared" si="13"/>
        <v>191</v>
      </c>
      <c r="C194" s="7">
        <v>43492</v>
      </c>
      <c r="D194" s="8" t="str">
        <f t="shared" si="12"/>
        <v>Minggu</v>
      </c>
      <c r="E194" s="9" t="s">
        <v>10</v>
      </c>
      <c r="F194" s="9" t="s">
        <v>16</v>
      </c>
      <c r="G194" s="9" t="s">
        <v>9</v>
      </c>
    </row>
    <row r="195" spans="2:7" x14ac:dyDescent="0.25">
      <c r="B195" s="6">
        <f t="shared" si="13"/>
        <v>192</v>
      </c>
      <c r="C195" s="7">
        <v>43492</v>
      </c>
      <c r="D195" s="8" t="str">
        <f t="shared" si="12"/>
        <v>Minggu</v>
      </c>
      <c r="E195" s="9" t="s">
        <v>7</v>
      </c>
      <c r="F195" s="9" t="s">
        <v>16</v>
      </c>
      <c r="G195" s="9" t="s">
        <v>17</v>
      </c>
    </row>
    <row r="196" spans="2:7" x14ac:dyDescent="0.25">
      <c r="B196" s="6">
        <f t="shared" si="13"/>
        <v>193</v>
      </c>
      <c r="C196" s="7">
        <v>43492</v>
      </c>
      <c r="D196" s="8" t="str">
        <f t="shared" ref="D196:D228" si="14">IF(C196&lt;&gt;"",VLOOKUP(MOD(C196,7),J$62:K$68,2))</f>
        <v>Minggu</v>
      </c>
      <c r="E196" s="9" t="s">
        <v>15</v>
      </c>
      <c r="F196" s="9" t="s">
        <v>20</v>
      </c>
      <c r="G196" s="9" t="s">
        <v>9</v>
      </c>
    </row>
    <row r="197" spans="2:7" x14ac:dyDescent="0.25">
      <c r="B197" s="6">
        <f t="shared" si="13"/>
        <v>194</v>
      </c>
      <c r="C197" s="7">
        <v>43493</v>
      </c>
      <c r="D197" s="8" t="str">
        <f t="shared" si="14"/>
        <v>Senin</v>
      </c>
      <c r="E197" s="9" t="s">
        <v>10</v>
      </c>
      <c r="F197" s="9" t="s">
        <v>8</v>
      </c>
      <c r="G197" s="9" t="s">
        <v>17</v>
      </c>
    </row>
    <row r="198" spans="2:7" x14ac:dyDescent="0.25">
      <c r="B198" s="6">
        <f t="shared" ref="B198:B228" si="15">IF(C198&lt;&gt;"",B197+1,"")</f>
        <v>195</v>
      </c>
      <c r="C198" s="7">
        <v>43493</v>
      </c>
      <c r="D198" s="8" t="str">
        <f t="shared" si="14"/>
        <v>Senin</v>
      </c>
      <c r="E198" s="9" t="s">
        <v>7</v>
      </c>
      <c r="F198" s="9" t="s">
        <v>16</v>
      </c>
      <c r="G198" s="9" t="s">
        <v>22</v>
      </c>
    </row>
    <row r="199" spans="2:7" x14ac:dyDescent="0.25">
      <c r="B199" s="6">
        <f t="shared" si="15"/>
        <v>196</v>
      </c>
      <c r="C199" s="7">
        <v>43493</v>
      </c>
      <c r="D199" s="8" t="str">
        <f t="shared" si="14"/>
        <v>Senin</v>
      </c>
      <c r="E199" s="9" t="s">
        <v>7</v>
      </c>
      <c r="F199" s="9" t="s">
        <v>8</v>
      </c>
      <c r="G199" s="9" t="s">
        <v>22</v>
      </c>
    </row>
    <row r="200" spans="2:7" x14ac:dyDescent="0.25">
      <c r="B200" s="6">
        <f t="shared" si="15"/>
        <v>197</v>
      </c>
      <c r="C200" s="7">
        <v>43493</v>
      </c>
      <c r="D200" s="8" t="str">
        <f t="shared" si="14"/>
        <v>Senin</v>
      </c>
      <c r="E200" s="9" t="s">
        <v>15</v>
      </c>
      <c r="F200" s="9" t="s">
        <v>16</v>
      </c>
      <c r="G200" s="9" t="s">
        <v>17</v>
      </c>
    </row>
    <row r="201" spans="2:7" x14ac:dyDescent="0.25">
      <c r="B201" s="6">
        <f t="shared" si="15"/>
        <v>198</v>
      </c>
      <c r="C201" s="7">
        <v>43493</v>
      </c>
      <c r="D201" s="8" t="str">
        <f t="shared" si="14"/>
        <v>Senin</v>
      </c>
      <c r="E201" s="9" t="s">
        <v>7</v>
      </c>
      <c r="F201" s="9" t="s">
        <v>8</v>
      </c>
      <c r="G201" s="9" t="s">
        <v>9</v>
      </c>
    </row>
    <row r="202" spans="2:7" x14ac:dyDescent="0.25">
      <c r="B202" s="6">
        <f t="shared" si="15"/>
        <v>199</v>
      </c>
      <c r="C202" s="7">
        <v>43493</v>
      </c>
      <c r="D202" s="8" t="str">
        <f t="shared" si="14"/>
        <v>Senin</v>
      </c>
      <c r="E202" s="9" t="s">
        <v>15</v>
      </c>
      <c r="F202" s="9" t="s">
        <v>16</v>
      </c>
      <c r="G202" s="9" t="s">
        <v>17</v>
      </c>
    </row>
    <row r="203" spans="2:7" x14ac:dyDescent="0.25">
      <c r="B203" s="6">
        <f t="shared" si="15"/>
        <v>200</v>
      </c>
      <c r="C203" s="7">
        <v>43493</v>
      </c>
      <c r="D203" s="8" t="str">
        <f t="shared" si="14"/>
        <v>Senin</v>
      </c>
      <c r="E203" s="9" t="s">
        <v>10</v>
      </c>
      <c r="F203" s="9" t="s">
        <v>20</v>
      </c>
      <c r="G203" s="9" t="s">
        <v>9</v>
      </c>
    </row>
    <row r="204" spans="2:7" x14ac:dyDescent="0.25">
      <c r="B204" s="6">
        <f t="shared" si="15"/>
        <v>201</v>
      </c>
      <c r="C204" s="7">
        <v>43493</v>
      </c>
      <c r="D204" s="8" t="str">
        <f t="shared" si="14"/>
        <v>Senin</v>
      </c>
      <c r="E204" s="9" t="s">
        <v>7</v>
      </c>
      <c r="F204" s="9" t="s">
        <v>8</v>
      </c>
      <c r="G204" s="9" t="s">
        <v>17</v>
      </c>
    </row>
    <row r="205" spans="2:7" x14ac:dyDescent="0.25">
      <c r="B205" s="6">
        <f t="shared" si="15"/>
        <v>202</v>
      </c>
      <c r="C205" s="7">
        <v>43493</v>
      </c>
      <c r="D205" s="8" t="str">
        <f t="shared" si="14"/>
        <v>Senin</v>
      </c>
      <c r="E205" s="9" t="s">
        <v>15</v>
      </c>
      <c r="F205" s="9" t="s">
        <v>16</v>
      </c>
      <c r="G205" s="9" t="s">
        <v>22</v>
      </c>
    </row>
    <row r="206" spans="2:7" x14ac:dyDescent="0.25">
      <c r="B206" s="6">
        <f t="shared" si="15"/>
        <v>203</v>
      </c>
      <c r="C206" s="7">
        <v>43494</v>
      </c>
      <c r="D206" s="8" t="str">
        <f t="shared" si="14"/>
        <v>Selasa</v>
      </c>
      <c r="E206" s="9" t="s">
        <v>7</v>
      </c>
      <c r="F206" s="9" t="s">
        <v>16</v>
      </c>
      <c r="G206" s="9" t="s">
        <v>9</v>
      </c>
    </row>
    <row r="207" spans="2:7" x14ac:dyDescent="0.25">
      <c r="B207" s="6">
        <f t="shared" si="15"/>
        <v>204</v>
      </c>
      <c r="C207" s="7">
        <v>43494</v>
      </c>
      <c r="D207" s="8" t="str">
        <f t="shared" si="14"/>
        <v>Selasa</v>
      </c>
      <c r="E207" s="9" t="s">
        <v>15</v>
      </c>
      <c r="F207" s="9" t="s">
        <v>20</v>
      </c>
      <c r="G207" s="9" t="s">
        <v>22</v>
      </c>
    </row>
    <row r="208" spans="2:7" x14ac:dyDescent="0.25">
      <c r="B208" s="6">
        <f t="shared" si="15"/>
        <v>205</v>
      </c>
      <c r="C208" s="7">
        <v>43494</v>
      </c>
      <c r="D208" s="8" t="str">
        <f t="shared" si="14"/>
        <v>Selasa</v>
      </c>
      <c r="E208" s="9" t="s">
        <v>10</v>
      </c>
      <c r="F208" s="9" t="s">
        <v>8</v>
      </c>
      <c r="G208" s="9" t="s">
        <v>17</v>
      </c>
    </row>
    <row r="209" spans="2:7" x14ac:dyDescent="0.25">
      <c r="B209" s="6">
        <f t="shared" si="15"/>
        <v>206</v>
      </c>
      <c r="C209" s="7">
        <v>43494</v>
      </c>
      <c r="D209" s="8" t="str">
        <f t="shared" si="14"/>
        <v>Selasa</v>
      </c>
      <c r="E209" s="9" t="s">
        <v>7</v>
      </c>
      <c r="F209" s="9" t="s">
        <v>16</v>
      </c>
      <c r="G209" s="9" t="s">
        <v>9</v>
      </c>
    </row>
    <row r="210" spans="2:7" x14ac:dyDescent="0.25">
      <c r="B210" s="6">
        <f t="shared" si="15"/>
        <v>207</v>
      </c>
      <c r="C210" s="7">
        <v>43494</v>
      </c>
      <c r="D210" s="8" t="str">
        <f t="shared" si="14"/>
        <v>Selasa</v>
      </c>
      <c r="E210" s="9" t="s">
        <v>15</v>
      </c>
      <c r="F210" s="9" t="s">
        <v>8</v>
      </c>
      <c r="G210" s="9" t="s">
        <v>17</v>
      </c>
    </row>
    <row r="211" spans="2:7" x14ac:dyDescent="0.25">
      <c r="B211" s="6">
        <f t="shared" si="15"/>
        <v>208</v>
      </c>
      <c r="C211" s="7">
        <v>43494</v>
      </c>
      <c r="D211" s="8" t="str">
        <f t="shared" si="14"/>
        <v>Selasa</v>
      </c>
      <c r="E211" s="9" t="s">
        <v>10</v>
      </c>
      <c r="F211" s="9" t="s">
        <v>8</v>
      </c>
      <c r="G211" s="9" t="s">
        <v>9</v>
      </c>
    </row>
    <row r="212" spans="2:7" x14ac:dyDescent="0.25">
      <c r="B212" s="6">
        <f t="shared" si="15"/>
        <v>209</v>
      </c>
      <c r="C212" s="7">
        <v>43495</v>
      </c>
      <c r="D212" s="8" t="str">
        <f t="shared" si="14"/>
        <v>Rabu</v>
      </c>
      <c r="E212" s="9" t="s">
        <v>7</v>
      </c>
      <c r="F212" s="9" t="s">
        <v>16</v>
      </c>
      <c r="G212" s="9" t="s">
        <v>17</v>
      </c>
    </row>
    <row r="213" spans="2:7" x14ac:dyDescent="0.25">
      <c r="B213" s="6">
        <f t="shared" si="15"/>
        <v>210</v>
      </c>
      <c r="C213" s="7">
        <v>43495</v>
      </c>
      <c r="D213" s="8" t="str">
        <f t="shared" si="14"/>
        <v>Rabu</v>
      </c>
      <c r="E213" s="9" t="s">
        <v>7</v>
      </c>
      <c r="F213" s="9" t="s">
        <v>8</v>
      </c>
      <c r="G213" s="9" t="s">
        <v>22</v>
      </c>
    </row>
    <row r="214" spans="2:7" x14ac:dyDescent="0.25">
      <c r="B214" s="6">
        <f t="shared" si="15"/>
        <v>211</v>
      </c>
      <c r="C214" s="7">
        <v>43495</v>
      </c>
      <c r="D214" s="8" t="str">
        <f t="shared" si="14"/>
        <v>Rabu</v>
      </c>
      <c r="E214" s="9" t="s">
        <v>15</v>
      </c>
      <c r="F214" s="9" t="s">
        <v>16</v>
      </c>
      <c r="G214" s="9" t="s">
        <v>17</v>
      </c>
    </row>
    <row r="215" spans="2:7" x14ac:dyDescent="0.25">
      <c r="B215" s="6">
        <f t="shared" si="15"/>
        <v>212</v>
      </c>
      <c r="C215" s="7">
        <v>43495</v>
      </c>
      <c r="D215" s="8" t="str">
        <f t="shared" si="14"/>
        <v>Rabu</v>
      </c>
      <c r="E215" s="9" t="s">
        <v>7</v>
      </c>
      <c r="F215" s="9" t="s">
        <v>20</v>
      </c>
      <c r="G215" s="9" t="s">
        <v>9</v>
      </c>
    </row>
    <row r="216" spans="2:7" x14ac:dyDescent="0.25">
      <c r="B216" s="6">
        <f t="shared" si="15"/>
        <v>213</v>
      </c>
      <c r="C216" s="7">
        <v>43495</v>
      </c>
      <c r="D216" s="8" t="str">
        <f t="shared" si="14"/>
        <v>Rabu</v>
      </c>
      <c r="E216" s="9" t="s">
        <v>15</v>
      </c>
      <c r="F216" s="9" t="s">
        <v>8</v>
      </c>
      <c r="G216" s="9" t="s">
        <v>17</v>
      </c>
    </row>
    <row r="217" spans="2:7" x14ac:dyDescent="0.25">
      <c r="B217" s="6">
        <f t="shared" si="15"/>
        <v>214</v>
      </c>
      <c r="C217" s="7">
        <v>43495</v>
      </c>
      <c r="D217" s="8" t="str">
        <f t="shared" si="14"/>
        <v>Rabu</v>
      </c>
      <c r="E217" s="9" t="s">
        <v>15</v>
      </c>
      <c r="F217" s="9" t="s">
        <v>16</v>
      </c>
      <c r="G217" s="9" t="s">
        <v>9</v>
      </c>
    </row>
    <row r="218" spans="2:7" x14ac:dyDescent="0.25">
      <c r="B218" s="6">
        <f t="shared" si="15"/>
        <v>215</v>
      </c>
      <c r="C218" s="7">
        <v>43495</v>
      </c>
      <c r="D218" s="8" t="str">
        <f t="shared" si="14"/>
        <v>Rabu</v>
      </c>
      <c r="E218" s="9" t="s">
        <v>7</v>
      </c>
      <c r="F218" s="9" t="s">
        <v>16</v>
      </c>
      <c r="G218" s="9" t="s">
        <v>17</v>
      </c>
    </row>
    <row r="219" spans="2:7" x14ac:dyDescent="0.25">
      <c r="B219" s="6">
        <f t="shared" si="15"/>
        <v>216</v>
      </c>
      <c r="C219" s="7">
        <v>43495</v>
      </c>
      <c r="D219" s="8" t="str">
        <f t="shared" si="14"/>
        <v>Rabu</v>
      </c>
      <c r="E219" s="9" t="s">
        <v>15</v>
      </c>
      <c r="F219" s="9" t="s">
        <v>20</v>
      </c>
      <c r="G219" s="9" t="s">
        <v>22</v>
      </c>
    </row>
    <row r="220" spans="2:7" x14ac:dyDescent="0.25">
      <c r="B220" s="6">
        <f t="shared" si="15"/>
        <v>217</v>
      </c>
      <c r="C220" s="7">
        <v>43496</v>
      </c>
      <c r="D220" s="8" t="str">
        <f t="shared" si="14"/>
        <v>Kamis</v>
      </c>
      <c r="E220" s="9" t="s">
        <v>10</v>
      </c>
      <c r="F220" s="9" t="s">
        <v>8</v>
      </c>
      <c r="G220" s="9" t="s">
        <v>9</v>
      </c>
    </row>
    <row r="221" spans="2:7" x14ac:dyDescent="0.25">
      <c r="B221" s="6">
        <f t="shared" si="15"/>
        <v>218</v>
      </c>
      <c r="C221" s="7">
        <v>43496</v>
      </c>
      <c r="D221" s="8" t="str">
        <f t="shared" si="14"/>
        <v>Kamis</v>
      </c>
      <c r="E221" s="9" t="s">
        <v>7</v>
      </c>
      <c r="F221" s="9" t="s">
        <v>16</v>
      </c>
      <c r="G221" s="9" t="s">
        <v>22</v>
      </c>
    </row>
    <row r="222" spans="2:7" x14ac:dyDescent="0.25">
      <c r="B222" s="6">
        <f t="shared" si="15"/>
        <v>219</v>
      </c>
      <c r="C222" s="7">
        <v>43496</v>
      </c>
      <c r="D222" s="8" t="str">
        <f t="shared" si="14"/>
        <v>Kamis</v>
      </c>
      <c r="E222" s="9" t="s">
        <v>15</v>
      </c>
      <c r="F222" s="9" t="s">
        <v>8</v>
      </c>
      <c r="G222" s="9" t="s">
        <v>17</v>
      </c>
    </row>
    <row r="223" spans="2:7" x14ac:dyDescent="0.25">
      <c r="B223" s="6">
        <f t="shared" si="15"/>
        <v>220</v>
      </c>
      <c r="C223" s="7">
        <v>43496</v>
      </c>
      <c r="D223" s="8" t="str">
        <f t="shared" si="14"/>
        <v>Kamis</v>
      </c>
      <c r="E223" s="9" t="s">
        <v>10</v>
      </c>
      <c r="F223" s="9" t="s">
        <v>8</v>
      </c>
      <c r="G223" s="9" t="s">
        <v>9</v>
      </c>
    </row>
    <row r="224" spans="2:7" x14ac:dyDescent="0.25">
      <c r="B224" s="6">
        <f t="shared" si="15"/>
        <v>221</v>
      </c>
      <c r="C224" s="7">
        <v>43496</v>
      </c>
      <c r="D224" s="8" t="str">
        <f t="shared" si="14"/>
        <v>Kamis</v>
      </c>
      <c r="E224" s="9" t="s">
        <v>7</v>
      </c>
      <c r="F224" s="9" t="s">
        <v>16</v>
      </c>
      <c r="G224" s="9" t="s">
        <v>17</v>
      </c>
    </row>
    <row r="225" spans="2:7" x14ac:dyDescent="0.25">
      <c r="B225" s="6">
        <f t="shared" si="15"/>
        <v>222</v>
      </c>
      <c r="C225" s="7">
        <v>43496</v>
      </c>
      <c r="D225" s="8" t="str">
        <f t="shared" si="14"/>
        <v>Kamis</v>
      </c>
      <c r="E225" s="9" t="s">
        <v>7</v>
      </c>
      <c r="F225" s="9" t="s">
        <v>8</v>
      </c>
      <c r="G225" s="9" t="s">
        <v>9</v>
      </c>
    </row>
    <row r="226" spans="2:7" x14ac:dyDescent="0.25">
      <c r="B226" s="6">
        <f t="shared" si="15"/>
        <v>223</v>
      </c>
      <c r="C226" s="7">
        <v>43496</v>
      </c>
      <c r="D226" s="8" t="str">
        <f t="shared" si="14"/>
        <v>Kamis</v>
      </c>
      <c r="E226" s="9" t="s">
        <v>15</v>
      </c>
      <c r="F226" s="9" t="s">
        <v>16</v>
      </c>
      <c r="G226" s="9" t="s">
        <v>17</v>
      </c>
    </row>
    <row r="227" spans="2:7" x14ac:dyDescent="0.25">
      <c r="B227" s="6">
        <f t="shared" si="15"/>
        <v>224</v>
      </c>
      <c r="C227" s="7">
        <v>43496</v>
      </c>
      <c r="D227" s="8" t="str">
        <f t="shared" si="14"/>
        <v>Kamis</v>
      </c>
      <c r="E227" s="9" t="s">
        <v>7</v>
      </c>
      <c r="F227" s="9" t="s">
        <v>20</v>
      </c>
      <c r="G227" s="9" t="s">
        <v>22</v>
      </c>
    </row>
    <row r="228" spans="2:7" x14ac:dyDescent="0.25">
      <c r="B228" s="6">
        <f t="shared" si="15"/>
        <v>225</v>
      </c>
      <c r="C228" s="7">
        <v>43496</v>
      </c>
      <c r="D228" s="8" t="str">
        <f t="shared" si="14"/>
        <v>Kamis</v>
      </c>
      <c r="E228" s="9" t="s">
        <v>15</v>
      </c>
      <c r="F228" s="9" t="s">
        <v>8</v>
      </c>
      <c r="G228" s="9" t="s">
        <v>9</v>
      </c>
    </row>
  </sheetData>
  <conditionalFormatting sqref="B4:G228">
    <cfRule type="notContainsBlanks" dxfId="5" priority="2">
      <formula>LEN(TRIM(B4))&gt;0</formula>
    </cfRule>
    <cfRule type="containsBlanks" dxfId="4" priority="3">
      <formula>LEN(TRIM(B4))=0</formula>
    </cfRule>
  </conditionalFormatting>
  <conditionalFormatting sqref="R5:T35">
    <cfRule type="notContainsBlanks" dxfId="3" priority="1">
      <formula>LEN(TRIM(R5))&gt;0</formula>
    </cfRule>
  </conditionalFormatting>
  <dataValidations count="3">
    <dataValidation type="list" allowBlank="1" showInputMessage="1" showErrorMessage="1" sqref="E4:E228">
      <formula1>$J$4:$J$6</formula1>
    </dataValidation>
    <dataValidation type="list" allowBlank="1" showInputMessage="1" showErrorMessage="1" sqref="F4:F228">
      <formula1>$J$23:$J$26</formula1>
    </dataValidation>
    <dataValidation type="list" allowBlank="1" showInputMessage="1" showErrorMessage="1" sqref="G4:G228">
      <formula1>$J$43:$J$45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27</xdr:col>
                    <xdr:colOff>638175</xdr:colOff>
                    <xdr:row>3</xdr:row>
                    <xdr:rowOff>19050</xdr:rowOff>
                  </from>
                  <to>
                    <xdr:col>28</xdr:col>
                    <xdr:colOff>409575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E228"/>
  <sheetViews>
    <sheetView showGridLines="0" zoomScale="96" zoomScaleNormal="96" workbookViewId="0">
      <selection activeCell="G3" sqref="G3"/>
    </sheetView>
  </sheetViews>
  <sheetFormatPr defaultRowHeight="15" x14ac:dyDescent="0.25"/>
  <cols>
    <col min="1" max="1" width="5.85546875" style="2" customWidth="1"/>
    <col min="2" max="2" width="4.7109375" style="2" customWidth="1"/>
    <col min="3" max="3" width="12.42578125" style="2" customWidth="1"/>
    <col min="4" max="5" width="9.140625" style="2"/>
    <col min="6" max="6" width="12.28515625" style="2" customWidth="1"/>
    <col min="7" max="7" width="9.140625" style="2"/>
    <col min="8" max="9" width="5.85546875" style="2" customWidth="1"/>
    <col min="10" max="10" width="10.42578125" style="2" customWidth="1"/>
    <col min="11" max="11" width="9.140625" style="2"/>
    <col min="12" max="12" width="3" style="2" customWidth="1"/>
    <col min="13" max="13" width="68" style="2" customWidth="1"/>
    <col min="14" max="14" width="5.85546875" style="2" customWidth="1"/>
    <col min="15" max="15" width="11.7109375" style="2" customWidth="1"/>
    <col min="16" max="16" width="13.5703125" style="2" customWidth="1"/>
    <col min="17" max="17" width="3.42578125" style="2" customWidth="1"/>
    <col min="18" max="18" width="5" style="2" customWidth="1"/>
    <col min="19" max="19" width="12.42578125" style="2" customWidth="1"/>
    <col min="20" max="20" width="11.140625" style="2" customWidth="1"/>
    <col min="21" max="21" width="5.85546875" style="2" customWidth="1"/>
    <col min="22" max="22" width="10" style="2" customWidth="1"/>
    <col min="23" max="23" width="9.140625" style="2"/>
    <col min="24" max="24" width="10.140625" style="2" customWidth="1"/>
    <col min="25" max="25" width="51.85546875" style="2" customWidth="1"/>
    <col min="26" max="26" width="5.7109375" style="2" customWidth="1"/>
    <col min="27" max="27" width="10.7109375" style="2" bestFit="1" customWidth="1"/>
    <col min="28" max="28" width="10.7109375" style="2" customWidth="1"/>
    <col min="29" max="29" width="10.7109375" style="2" bestFit="1" customWidth="1"/>
    <col min="30" max="30" width="10.7109375" style="2" customWidth="1"/>
    <col min="31" max="31" width="9" style="2" customWidth="1"/>
    <col min="32" max="32" width="32.28515625" style="2" customWidth="1"/>
    <col min="33" max="33" width="6.140625" style="2" customWidth="1"/>
    <col min="34" max="16384" width="9.140625" style="2"/>
  </cols>
  <sheetData>
    <row r="2" spans="2:31" ht="18.75" x14ac:dyDescent="0.25">
      <c r="B2" s="1" t="str">
        <f>"PENJUALAN KENDARAAN "&amp;UPPER(TEXT(C4,"MMMM YYY"))</f>
        <v>PENJUALAN KENDARAAN JANUARI 2019</v>
      </c>
    </row>
    <row r="3" spans="2:31" x14ac:dyDescent="0.25">
      <c r="B3" s="3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3" t="s">
        <v>5</v>
      </c>
      <c r="J3" s="5" t="s">
        <v>6</v>
      </c>
      <c r="O3" s="5" t="str">
        <f>"Transaksi bulan "&amp;TEXT(P4,"mmmm")</f>
        <v>Transaksi bulan Januari</v>
      </c>
      <c r="V3" s="5" t="str">
        <f>"Penjualan bulan "&amp;TEXT(P4,"mmmm")</f>
        <v>Penjualan bulan Januari</v>
      </c>
      <c r="AA3" s="5" t="str">
        <f>"Penjualan dengan domisili pembeli wilayah: "&amp;UPPER(AD4)</f>
        <v xml:space="preserve">Penjualan dengan domisili pembeli wilayah: </v>
      </c>
    </row>
    <row r="4" spans="2:31" ht="16.5" customHeight="1" x14ac:dyDescent="0.25">
      <c r="B4" s="6">
        <v>1</v>
      </c>
      <c r="C4" s="7">
        <v>43467</v>
      </c>
      <c r="D4" s="8" t="str">
        <f t="shared" ref="D4:D67" si="0">IF(C4&lt;&gt;"",VLOOKUP(MOD(C4,7),J$62:K$68,2))</f>
        <v>Rabu</v>
      </c>
      <c r="E4" s="9" t="s">
        <v>7</v>
      </c>
      <c r="F4" s="9" t="s">
        <v>8</v>
      </c>
      <c r="G4" s="9" t="s">
        <v>9</v>
      </c>
      <c r="J4" s="10" t="s">
        <v>10</v>
      </c>
      <c r="K4" s="11"/>
      <c r="L4" s="12" t="s">
        <v>35</v>
      </c>
      <c r="O4" s="13" t="s">
        <v>11</v>
      </c>
      <c r="P4" s="14">
        <f>C4</f>
        <v>43467</v>
      </c>
      <c r="Q4" s="7"/>
      <c r="R4" s="3" t="s">
        <v>0</v>
      </c>
      <c r="S4" s="4" t="s">
        <v>1</v>
      </c>
      <c r="T4" s="3" t="s">
        <v>2</v>
      </c>
      <c r="V4" s="3" t="s">
        <v>2</v>
      </c>
      <c r="W4" s="4" t="s">
        <v>12</v>
      </c>
      <c r="X4" s="3" t="s">
        <v>13</v>
      </c>
      <c r="Z4" s="64">
        <v>3</v>
      </c>
      <c r="AA4" s="15" t="s">
        <v>14</v>
      </c>
      <c r="AB4" s="16"/>
      <c r="AC4" s="17"/>
      <c r="AD4" s="18"/>
      <c r="AE4" s="65" t="s">
        <v>33</v>
      </c>
    </row>
    <row r="5" spans="2:31" x14ac:dyDescent="0.25">
      <c r="B5" s="6">
        <f>IF(C5&lt;&gt;"",B4+1,"")</f>
        <v>2</v>
      </c>
      <c r="C5" s="7">
        <v>43467</v>
      </c>
      <c r="D5" s="8" t="str">
        <f t="shared" si="0"/>
        <v>Rabu</v>
      </c>
      <c r="E5" s="9" t="s">
        <v>15</v>
      </c>
      <c r="F5" s="9" t="s">
        <v>16</v>
      </c>
      <c r="G5" s="9" t="s">
        <v>17</v>
      </c>
      <c r="J5" s="10" t="s">
        <v>7</v>
      </c>
      <c r="K5" s="11"/>
      <c r="O5" s="13" t="s">
        <v>18</v>
      </c>
      <c r="P5" s="14">
        <f>MAX(Tanggal)</f>
        <v>43496</v>
      </c>
      <c r="Q5" s="7"/>
      <c r="R5" s="19">
        <v>1</v>
      </c>
      <c r="S5" s="7">
        <f>P4</f>
        <v>43467</v>
      </c>
      <c r="T5" s="20" t="str">
        <f t="shared" ref="T5:T34" si="1">IF(S5&lt;&gt;"",VLOOKUP(MOD(S5,7),J$62:K$68,2),"")</f>
        <v>Rabu</v>
      </c>
      <c r="V5" s="21" t="s">
        <v>19</v>
      </c>
      <c r="W5" s="22"/>
      <c r="X5" s="23"/>
      <c r="Y5" s="24" t="s">
        <v>34</v>
      </c>
      <c r="AA5" s="25" t="s">
        <v>3</v>
      </c>
      <c r="AB5" s="26" t="s">
        <v>8</v>
      </c>
      <c r="AC5" s="26" t="s">
        <v>16</v>
      </c>
      <c r="AD5" s="26" t="s">
        <v>20</v>
      </c>
      <c r="AE5" s="27" t="s">
        <v>21</v>
      </c>
    </row>
    <row r="6" spans="2:31" x14ac:dyDescent="0.25">
      <c r="B6" s="6">
        <f t="shared" ref="B6:B69" si="2">IF(C6&lt;&gt;"",B5+1,"")</f>
        <v>3</v>
      </c>
      <c r="C6" s="7">
        <v>43467</v>
      </c>
      <c r="D6" s="8" t="str">
        <f t="shared" si="0"/>
        <v>Rabu</v>
      </c>
      <c r="E6" s="9" t="s">
        <v>7</v>
      </c>
      <c r="F6" s="9" t="s">
        <v>20</v>
      </c>
      <c r="G6" s="9" t="s">
        <v>22</v>
      </c>
      <c r="J6" s="28" t="s">
        <v>15</v>
      </c>
      <c r="K6" s="29"/>
      <c r="R6" s="19">
        <f>IF(S6="","",R5+1)</f>
        <v>2</v>
      </c>
      <c r="S6" s="7">
        <f t="shared" ref="S6:S35" si="3">IF(S5&lt;P$5,S5+1,"")</f>
        <v>43468</v>
      </c>
      <c r="T6" s="20" t="str">
        <f t="shared" si="1"/>
        <v>Kamis</v>
      </c>
      <c r="V6" s="30" t="s">
        <v>23</v>
      </c>
      <c r="W6" s="31"/>
      <c r="X6" s="32"/>
      <c r="AA6" s="33" t="s">
        <v>10</v>
      </c>
      <c r="AB6" s="34"/>
      <c r="AC6" s="34"/>
      <c r="AD6" s="34"/>
      <c r="AE6" s="35"/>
    </row>
    <row r="7" spans="2:31" x14ac:dyDescent="0.25">
      <c r="B7" s="6">
        <f t="shared" si="2"/>
        <v>4</v>
      </c>
      <c r="C7" s="7">
        <v>43468</v>
      </c>
      <c r="D7" s="8" t="str">
        <f t="shared" si="0"/>
        <v>Kamis</v>
      </c>
      <c r="E7" s="9" t="s">
        <v>10</v>
      </c>
      <c r="F7" s="9" t="s">
        <v>8</v>
      </c>
      <c r="G7" s="9" t="s">
        <v>9</v>
      </c>
      <c r="J7" s="36" t="s">
        <v>24</v>
      </c>
      <c r="K7" s="37">
        <f>SUM(K4:K6)</f>
        <v>0</v>
      </c>
      <c r="R7" s="19">
        <f t="shared" ref="R7:R35" si="4">IF(S7="","",R6+1)</f>
        <v>3</v>
      </c>
      <c r="S7" s="7">
        <f t="shared" si="3"/>
        <v>43469</v>
      </c>
      <c r="T7" s="20" t="str">
        <f t="shared" si="1"/>
        <v>Jumat</v>
      </c>
      <c r="V7" s="30" t="s">
        <v>25</v>
      </c>
      <c r="W7" s="31"/>
      <c r="X7" s="32"/>
      <c r="AA7" s="10" t="s">
        <v>7</v>
      </c>
      <c r="AB7" s="38"/>
      <c r="AC7" s="38"/>
      <c r="AD7" s="38"/>
      <c r="AE7" s="39"/>
    </row>
    <row r="8" spans="2:31" x14ac:dyDescent="0.25">
      <c r="B8" s="6">
        <f t="shared" si="2"/>
        <v>5</v>
      </c>
      <c r="C8" s="7">
        <v>43468</v>
      </c>
      <c r="D8" s="8" t="str">
        <f t="shared" si="0"/>
        <v>Kamis</v>
      </c>
      <c r="E8" s="9" t="s">
        <v>15</v>
      </c>
      <c r="F8" s="9" t="s">
        <v>8</v>
      </c>
      <c r="G8" s="9" t="s">
        <v>22</v>
      </c>
      <c r="R8" s="19">
        <f t="shared" si="4"/>
        <v>4</v>
      </c>
      <c r="S8" s="7">
        <f t="shared" si="3"/>
        <v>43470</v>
      </c>
      <c r="T8" s="20" t="str">
        <f t="shared" si="1"/>
        <v>Sabtu</v>
      </c>
      <c r="V8" s="30" t="s">
        <v>26</v>
      </c>
      <c r="W8" s="31"/>
      <c r="X8" s="32"/>
      <c r="AA8" s="28" t="s">
        <v>15</v>
      </c>
      <c r="AB8" s="40"/>
      <c r="AC8" s="40"/>
      <c r="AD8" s="40"/>
      <c r="AE8" s="41"/>
    </row>
    <row r="9" spans="2:31" x14ac:dyDescent="0.25">
      <c r="B9" s="6">
        <f t="shared" si="2"/>
        <v>6</v>
      </c>
      <c r="C9" s="7">
        <v>43468</v>
      </c>
      <c r="D9" s="8" t="str">
        <f t="shared" si="0"/>
        <v>Kamis</v>
      </c>
      <c r="E9" s="9" t="s">
        <v>10</v>
      </c>
      <c r="F9" s="9" t="s">
        <v>21</v>
      </c>
      <c r="G9" s="9" t="s">
        <v>17</v>
      </c>
      <c r="R9" s="19">
        <f t="shared" si="4"/>
        <v>5</v>
      </c>
      <c r="S9" s="7">
        <f t="shared" si="3"/>
        <v>43471</v>
      </c>
      <c r="T9" s="20" t="str">
        <f t="shared" si="1"/>
        <v>Minggu</v>
      </c>
      <c r="V9" s="30" t="s">
        <v>27</v>
      </c>
      <c r="W9" s="31"/>
      <c r="X9" s="32"/>
      <c r="AA9" s="42">
        <f>SUM(AB9:AE9)</f>
        <v>0</v>
      </c>
      <c r="AB9" s="43">
        <f>SUM(AB6:AB8)</f>
        <v>0</v>
      </c>
      <c r="AC9" s="43">
        <f t="shared" ref="AC9:AE9" si="5">SUM(AC6:AC8)</f>
        <v>0</v>
      </c>
      <c r="AD9" s="43">
        <f t="shared" si="5"/>
        <v>0</v>
      </c>
      <c r="AE9" s="44">
        <f t="shared" si="5"/>
        <v>0</v>
      </c>
    </row>
    <row r="10" spans="2:31" x14ac:dyDescent="0.25">
      <c r="B10" s="6">
        <f t="shared" si="2"/>
        <v>7</v>
      </c>
      <c r="C10" s="7">
        <v>43468</v>
      </c>
      <c r="D10" s="8" t="str">
        <f t="shared" si="0"/>
        <v>Kamis</v>
      </c>
      <c r="E10" s="9" t="s">
        <v>7</v>
      </c>
      <c r="F10" s="9" t="s">
        <v>8</v>
      </c>
      <c r="G10" s="9" t="s">
        <v>9</v>
      </c>
      <c r="R10" s="19">
        <f t="shared" si="4"/>
        <v>6</v>
      </c>
      <c r="S10" s="7">
        <f t="shared" si="3"/>
        <v>43472</v>
      </c>
      <c r="T10" s="20" t="str">
        <f t="shared" si="1"/>
        <v>Senin</v>
      </c>
      <c r="V10" s="30" t="s">
        <v>28</v>
      </c>
      <c r="W10" s="31"/>
      <c r="X10" s="32"/>
      <c r="AE10" s="45"/>
    </row>
    <row r="11" spans="2:31" x14ac:dyDescent="0.25">
      <c r="B11" s="6">
        <f t="shared" si="2"/>
        <v>8</v>
      </c>
      <c r="C11" s="7">
        <v>43468</v>
      </c>
      <c r="D11" s="8" t="str">
        <f t="shared" si="0"/>
        <v>Kamis</v>
      </c>
      <c r="E11" s="9" t="s">
        <v>15</v>
      </c>
      <c r="F11" s="9" t="s">
        <v>16</v>
      </c>
      <c r="G11" s="9" t="s">
        <v>17</v>
      </c>
      <c r="R11" s="19">
        <f t="shared" si="4"/>
        <v>7</v>
      </c>
      <c r="S11" s="7">
        <f t="shared" si="3"/>
        <v>43473</v>
      </c>
      <c r="T11" s="20" t="str">
        <f t="shared" si="1"/>
        <v>Selasa</v>
      </c>
      <c r="V11" s="46" t="s">
        <v>29</v>
      </c>
      <c r="W11" s="47"/>
      <c r="X11" s="48"/>
      <c r="AE11" s="45"/>
    </row>
    <row r="12" spans="2:31" x14ac:dyDescent="0.25">
      <c r="B12" s="6">
        <f t="shared" si="2"/>
        <v>9</v>
      </c>
      <c r="C12" s="7">
        <v>43468</v>
      </c>
      <c r="D12" s="8" t="str">
        <f t="shared" si="0"/>
        <v>Kamis</v>
      </c>
      <c r="E12" s="9" t="s">
        <v>10</v>
      </c>
      <c r="F12" s="9" t="s">
        <v>20</v>
      </c>
      <c r="G12" s="9" t="s">
        <v>9</v>
      </c>
      <c r="L12" s="49"/>
      <c r="M12" s="49"/>
      <c r="N12" s="49"/>
      <c r="O12" s="49"/>
      <c r="R12" s="19">
        <f t="shared" si="4"/>
        <v>8</v>
      </c>
      <c r="S12" s="7">
        <f t="shared" si="3"/>
        <v>43474</v>
      </c>
      <c r="T12" s="20" t="str">
        <f t="shared" si="1"/>
        <v>Rabu</v>
      </c>
      <c r="U12" s="49"/>
      <c r="V12" s="50" t="s">
        <v>24</v>
      </c>
      <c r="W12" s="51">
        <f>SUM(W5:W11)</f>
        <v>0</v>
      </c>
      <c r="X12" s="52"/>
      <c r="AE12" s="45"/>
    </row>
    <row r="13" spans="2:31" x14ac:dyDescent="0.25">
      <c r="B13" s="6">
        <f t="shared" si="2"/>
        <v>10</v>
      </c>
      <c r="C13" s="7">
        <v>43468</v>
      </c>
      <c r="D13" s="8" t="str">
        <f t="shared" si="0"/>
        <v>Kamis</v>
      </c>
      <c r="E13" s="9" t="s">
        <v>7</v>
      </c>
      <c r="F13" s="9" t="s">
        <v>16</v>
      </c>
      <c r="G13" s="9" t="s">
        <v>9</v>
      </c>
      <c r="L13" s="49"/>
      <c r="M13" s="49"/>
      <c r="N13" s="49"/>
      <c r="O13" s="49"/>
      <c r="R13" s="19">
        <f t="shared" si="4"/>
        <v>9</v>
      </c>
      <c r="S13" s="7">
        <f t="shared" si="3"/>
        <v>43475</v>
      </c>
      <c r="T13" s="20" t="str">
        <f t="shared" si="1"/>
        <v>Kamis</v>
      </c>
      <c r="U13" s="49"/>
      <c r="AE13" s="45"/>
    </row>
    <row r="14" spans="2:31" x14ac:dyDescent="0.25">
      <c r="B14" s="6">
        <f t="shared" si="2"/>
        <v>11</v>
      </c>
      <c r="C14" s="7">
        <v>43469</v>
      </c>
      <c r="D14" s="8" t="str">
        <f t="shared" si="0"/>
        <v>Jumat</v>
      </c>
      <c r="E14" s="9" t="s">
        <v>10</v>
      </c>
      <c r="F14" s="9" t="s">
        <v>16</v>
      </c>
      <c r="G14" s="9" t="s">
        <v>22</v>
      </c>
      <c r="R14" s="19">
        <f t="shared" si="4"/>
        <v>10</v>
      </c>
      <c r="S14" s="7">
        <f t="shared" si="3"/>
        <v>43476</v>
      </c>
      <c r="T14" s="20" t="str">
        <f t="shared" si="1"/>
        <v>Jumat</v>
      </c>
      <c r="AE14" s="45"/>
    </row>
    <row r="15" spans="2:31" x14ac:dyDescent="0.25">
      <c r="B15" s="6">
        <f t="shared" si="2"/>
        <v>12</v>
      </c>
      <c r="C15" s="7">
        <v>43469</v>
      </c>
      <c r="D15" s="8" t="str">
        <f t="shared" si="0"/>
        <v>Jumat</v>
      </c>
      <c r="E15" s="9" t="s">
        <v>15</v>
      </c>
      <c r="F15" s="9" t="s">
        <v>16</v>
      </c>
      <c r="G15" s="9" t="s">
        <v>9</v>
      </c>
      <c r="R15" s="19">
        <f t="shared" si="4"/>
        <v>11</v>
      </c>
      <c r="S15" s="7">
        <f t="shared" si="3"/>
        <v>43477</v>
      </c>
      <c r="T15" s="20" t="str">
        <f t="shared" si="1"/>
        <v>Sabtu</v>
      </c>
      <c r="AE15" s="45"/>
    </row>
    <row r="16" spans="2:31" x14ac:dyDescent="0.25">
      <c r="B16" s="6">
        <f t="shared" si="2"/>
        <v>13</v>
      </c>
      <c r="C16" s="7">
        <v>43469</v>
      </c>
      <c r="D16" s="8" t="str">
        <f t="shared" si="0"/>
        <v>Jumat</v>
      </c>
      <c r="E16" s="9" t="s">
        <v>10</v>
      </c>
      <c r="F16" s="9" t="s">
        <v>8</v>
      </c>
      <c r="G16" s="9" t="s">
        <v>9</v>
      </c>
      <c r="R16" s="19">
        <f t="shared" si="4"/>
        <v>12</v>
      </c>
      <c r="S16" s="7">
        <f t="shared" si="3"/>
        <v>43478</v>
      </c>
      <c r="T16" s="20" t="str">
        <f t="shared" si="1"/>
        <v>Minggu</v>
      </c>
      <c r="AE16" s="45"/>
    </row>
    <row r="17" spans="2:31" x14ac:dyDescent="0.25">
      <c r="B17" s="6">
        <f t="shared" si="2"/>
        <v>14</v>
      </c>
      <c r="C17" s="7">
        <v>43469</v>
      </c>
      <c r="D17" s="8" t="str">
        <f t="shared" si="0"/>
        <v>Jumat</v>
      </c>
      <c r="E17" s="9" t="s">
        <v>7</v>
      </c>
      <c r="F17" s="9" t="s">
        <v>20</v>
      </c>
      <c r="G17" s="9" t="s">
        <v>17</v>
      </c>
      <c r="R17" s="19">
        <f t="shared" si="4"/>
        <v>13</v>
      </c>
      <c r="S17" s="7">
        <f t="shared" si="3"/>
        <v>43479</v>
      </c>
      <c r="T17" s="20" t="str">
        <f t="shared" si="1"/>
        <v>Senin</v>
      </c>
      <c r="AE17" s="45"/>
    </row>
    <row r="18" spans="2:31" x14ac:dyDescent="0.25">
      <c r="B18" s="6">
        <f t="shared" si="2"/>
        <v>15</v>
      </c>
      <c r="C18" s="7">
        <v>43469</v>
      </c>
      <c r="D18" s="8" t="str">
        <f t="shared" si="0"/>
        <v>Jumat</v>
      </c>
      <c r="E18" s="9" t="s">
        <v>7</v>
      </c>
      <c r="F18" s="9" t="s">
        <v>20</v>
      </c>
      <c r="G18" s="9" t="s">
        <v>9</v>
      </c>
      <c r="R18" s="19">
        <f t="shared" si="4"/>
        <v>14</v>
      </c>
      <c r="S18" s="7">
        <f t="shared" si="3"/>
        <v>43480</v>
      </c>
      <c r="T18" s="20" t="str">
        <f t="shared" si="1"/>
        <v>Selasa</v>
      </c>
      <c r="AE18" s="45"/>
    </row>
    <row r="19" spans="2:31" x14ac:dyDescent="0.25">
      <c r="B19" s="6">
        <f t="shared" si="2"/>
        <v>16</v>
      </c>
      <c r="C19" s="7">
        <v>43469</v>
      </c>
      <c r="D19" s="8" t="str">
        <f t="shared" si="0"/>
        <v>Jumat</v>
      </c>
      <c r="E19" s="9" t="s">
        <v>10</v>
      </c>
      <c r="F19" s="9" t="s">
        <v>21</v>
      </c>
      <c r="G19" s="9" t="s">
        <v>17</v>
      </c>
      <c r="R19" s="19">
        <f t="shared" si="4"/>
        <v>15</v>
      </c>
      <c r="S19" s="7">
        <f t="shared" si="3"/>
        <v>43481</v>
      </c>
      <c r="T19" s="20" t="str">
        <f t="shared" si="1"/>
        <v>Rabu</v>
      </c>
      <c r="AE19" s="45"/>
    </row>
    <row r="20" spans="2:31" x14ac:dyDescent="0.25">
      <c r="B20" s="6">
        <f t="shared" si="2"/>
        <v>17</v>
      </c>
      <c r="C20" s="7">
        <v>43469</v>
      </c>
      <c r="D20" s="8" t="str">
        <f t="shared" si="0"/>
        <v>Jumat</v>
      </c>
      <c r="E20" s="9" t="s">
        <v>15</v>
      </c>
      <c r="F20" s="9" t="s">
        <v>8</v>
      </c>
      <c r="G20" s="9" t="s">
        <v>22</v>
      </c>
      <c r="R20" s="19">
        <f t="shared" si="4"/>
        <v>16</v>
      </c>
      <c r="S20" s="7">
        <f t="shared" si="3"/>
        <v>43482</v>
      </c>
      <c r="T20" s="20" t="str">
        <f t="shared" si="1"/>
        <v>Kamis</v>
      </c>
      <c r="AE20" s="45"/>
    </row>
    <row r="21" spans="2:31" x14ac:dyDescent="0.25">
      <c r="B21" s="6">
        <f t="shared" si="2"/>
        <v>18</v>
      </c>
      <c r="C21" s="7">
        <v>43469</v>
      </c>
      <c r="D21" s="8" t="str">
        <f t="shared" si="0"/>
        <v>Jumat</v>
      </c>
      <c r="E21" s="9" t="s">
        <v>7</v>
      </c>
      <c r="F21" s="9" t="s">
        <v>8</v>
      </c>
      <c r="G21" s="9" t="s">
        <v>17</v>
      </c>
      <c r="R21" s="19">
        <f t="shared" si="4"/>
        <v>17</v>
      </c>
      <c r="S21" s="7">
        <f t="shared" si="3"/>
        <v>43483</v>
      </c>
      <c r="T21" s="20" t="str">
        <f t="shared" si="1"/>
        <v>Jumat</v>
      </c>
      <c r="AE21" s="45"/>
    </row>
    <row r="22" spans="2:31" x14ac:dyDescent="0.25">
      <c r="B22" s="6">
        <f t="shared" si="2"/>
        <v>19</v>
      </c>
      <c r="C22" s="7">
        <v>43469</v>
      </c>
      <c r="D22" s="8" t="str">
        <f t="shared" si="0"/>
        <v>Jumat</v>
      </c>
      <c r="E22" s="9" t="s">
        <v>15</v>
      </c>
      <c r="F22" s="9" t="s">
        <v>21</v>
      </c>
      <c r="G22" s="9" t="s">
        <v>9</v>
      </c>
      <c r="J22" s="5" t="s">
        <v>30</v>
      </c>
      <c r="R22" s="19">
        <f t="shared" si="4"/>
        <v>18</v>
      </c>
      <c r="S22" s="7">
        <f t="shared" si="3"/>
        <v>43484</v>
      </c>
      <c r="T22" s="20" t="str">
        <f t="shared" si="1"/>
        <v>Sabtu</v>
      </c>
      <c r="AE22" s="45"/>
    </row>
    <row r="23" spans="2:31" x14ac:dyDescent="0.25">
      <c r="B23" s="6">
        <f t="shared" si="2"/>
        <v>20</v>
      </c>
      <c r="C23" s="7">
        <v>43470</v>
      </c>
      <c r="D23" s="8" t="str">
        <f t="shared" si="0"/>
        <v>Sabtu</v>
      </c>
      <c r="E23" s="9" t="s">
        <v>10</v>
      </c>
      <c r="F23" s="9" t="s">
        <v>8</v>
      </c>
      <c r="G23" s="9" t="s">
        <v>17</v>
      </c>
      <c r="J23" s="53" t="s">
        <v>8</v>
      </c>
      <c r="K23" s="54"/>
      <c r="L23" s="24" t="s">
        <v>36</v>
      </c>
      <c r="R23" s="19">
        <f t="shared" si="4"/>
        <v>19</v>
      </c>
      <c r="S23" s="7">
        <f t="shared" si="3"/>
        <v>43485</v>
      </c>
      <c r="T23" s="20" t="str">
        <f t="shared" si="1"/>
        <v>Minggu</v>
      </c>
      <c r="AE23" s="45"/>
    </row>
    <row r="24" spans="2:31" x14ac:dyDescent="0.25">
      <c r="B24" s="6">
        <f t="shared" si="2"/>
        <v>21</v>
      </c>
      <c r="C24" s="7">
        <v>43470</v>
      </c>
      <c r="D24" s="8" t="str">
        <f t="shared" si="0"/>
        <v>Sabtu</v>
      </c>
      <c r="E24" s="9" t="s">
        <v>7</v>
      </c>
      <c r="F24" s="9" t="s">
        <v>20</v>
      </c>
      <c r="G24" s="9" t="s">
        <v>9</v>
      </c>
      <c r="J24" s="53" t="s">
        <v>16</v>
      </c>
      <c r="K24" s="54"/>
      <c r="R24" s="19">
        <f t="shared" si="4"/>
        <v>20</v>
      </c>
      <c r="S24" s="7">
        <f t="shared" si="3"/>
        <v>43486</v>
      </c>
      <c r="T24" s="20" t="str">
        <f t="shared" si="1"/>
        <v>Senin</v>
      </c>
      <c r="AE24" s="45"/>
    </row>
    <row r="25" spans="2:31" x14ac:dyDescent="0.25">
      <c r="B25" s="6">
        <f t="shared" si="2"/>
        <v>22</v>
      </c>
      <c r="C25" s="7">
        <v>43470</v>
      </c>
      <c r="D25" s="8" t="str">
        <f t="shared" si="0"/>
        <v>Sabtu</v>
      </c>
      <c r="E25" s="9" t="s">
        <v>10</v>
      </c>
      <c r="F25" s="9" t="s">
        <v>16</v>
      </c>
      <c r="G25" s="9" t="s">
        <v>22</v>
      </c>
      <c r="J25" s="53" t="s">
        <v>20</v>
      </c>
      <c r="K25" s="54"/>
      <c r="R25" s="19">
        <f t="shared" si="4"/>
        <v>21</v>
      </c>
      <c r="S25" s="7">
        <f t="shared" si="3"/>
        <v>43487</v>
      </c>
      <c r="T25" s="20" t="str">
        <f t="shared" si="1"/>
        <v>Selasa</v>
      </c>
      <c r="AE25" s="45"/>
    </row>
    <row r="26" spans="2:31" x14ac:dyDescent="0.25">
      <c r="B26" s="6">
        <f t="shared" si="2"/>
        <v>23</v>
      </c>
      <c r="C26" s="7">
        <v>43470</v>
      </c>
      <c r="D26" s="8" t="str">
        <f t="shared" si="0"/>
        <v>Sabtu</v>
      </c>
      <c r="E26" s="9" t="s">
        <v>15</v>
      </c>
      <c r="F26" s="9" t="s">
        <v>16</v>
      </c>
      <c r="G26" s="9" t="s">
        <v>17</v>
      </c>
      <c r="J26" s="55" t="s">
        <v>21</v>
      </c>
      <c r="K26" s="56"/>
      <c r="R26" s="19">
        <f t="shared" si="4"/>
        <v>22</v>
      </c>
      <c r="S26" s="7">
        <f t="shared" si="3"/>
        <v>43488</v>
      </c>
      <c r="T26" s="20" t="str">
        <f t="shared" si="1"/>
        <v>Rabu</v>
      </c>
      <c r="AE26" s="45"/>
    </row>
    <row r="27" spans="2:31" x14ac:dyDescent="0.25">
      <c r="B27" s="6">
        <f t="shared" si="2"/>
        <v>24</v>
      </c>
      <c r="C27" s="7">
        <v>43470</v>
      </c>
      <c r="D27" s="8" t="str">
        <f t="shared" si="0"/>
        <v>Sabtu</v>
      </c>
      <c r="E27" s="9" t="s">
        <v>10</v>
      </c>
      <c r="F27" s="9" t="s">
        <v>20</v>
      </c>
      <c r="G27" s="9" t="s">
        <v>17</v>
      </c>
      <c r="J27" s="57" t="s">
        <v>24</v>
      </c>
      <c r="K27" s="58">
        <f>SUM(K23:K26)</f>
        <v>0</v>
      </c>
      <c r="R27" s="19">
        <f t="shared" si="4"/>
        <v>23</v>
      </c>
      <c r="S27" s="7">
        <f t="shared" si="3"/>
        <v>43489</v>
      </c>
      <c r="T27" s="20" t="str">
        <f t="shared" si="1"/>
        <v>Kamis</v>
      </c>
      <c r="AE27" s="45"/>
    </row>
    <row r="28" spans="2:31" x14ac:dyDescent="0.25">
      <c r="B28" s="6">
        <f t="shared" si="2"/>
        <v>25</v>
      </c>
      <c r="C28" s="7">
        <v>43470</v>
      </c>
      <c r="D28" s="8" t="str">
        <f t="shared" si="0"/>
        <v>Sabtu</v>
      </c>
      <c r="E28" s="9" t="s">
        <v>7</v>
      </c>
      <c r="F28" s="9" t="s">
        <v>16</v>
      </c>
      <c r="G28" s="9" t="s">
        <v>9</v>
      </c>
      <c r="R28" s="19">
        <f t="shared" si="4"/>
        <v>24</v>
      </c>
      <c r="S28" s="7">
        <f t="shared" si="3"/>
        <v>43490</v>
      </c>
      <c r="T28" s="20" t="str">
        <f t="shared" si="1"/>
        <v>Jumat</v>
      </c>
      <c r="AE28" s="45"/>
    </row>
    <row r="29" spans="2:31" x14ac:dyDescent="0.25">
      <c r="B29" s="6">
        <f t="shared" si="2"/>
        <v>26</v>
      </c>
      <c r="C29" s="7">
        <v>43470</v>
      </c>
      <c r="D29" s="8" t="str">
        <f t="shared" si="0"/>
        <v>Sabtu</v>
      </c>
      <c r="E29" s="9" t="s">
        <v>15</v>
      </c>
      <c r="F29" s="9" t="s">
        <v>16</v>
      </c>
      <c r="G29" s="9" t="s">
        <v>9</v>
      </c>
      <c r="R29" s="19">
        <f t="shared" si="4"/>
        <v>25</v>
      </c>
      <c r="S29" s="7">
        <f t="shared" si="3"/>
        <v>43491</v>
      </c>
      <c r="T29" s="20" t="str">
        <f t="shared" si="1"/>
        <v>Sabtu</v>
      </c>
      <c r="AE29" s="45"/>
    </row>
    <row r="30" spans="2:31" x14ac:dyDescent="0.25">
      <c r="B30" s="6">
        <f t="shared" si="2"/>
        <v>27</v>
      </c>
      <c r="C30" s="7">
        <v>43471</v>
      </c>
      <c r="D30" s="8" t="str">
        <f t="shared" si="0"/>
        <v>Minggu</v>
      </c>
      <c r="E30" s="9" t="s">
        <v>7</v>
      </c>
      <c r="F30" s="9" t="s">
        <v>8</v>
      </c>
      <c r="G30" s="9" t="s">
        <v>9</v>
      </c>
      <c r="R30" s="19">
        <f t="shared" si="4"/>
        <v>26</v>
      </c>
      <c r="S30" s="7">
        <f t="shared" si="3"/>
        <v>43492</v>
      </c>
      <c r="T30" s="20" t="str">
        <f t="shared" si="1"/>
        <v>Minggu</v>
      </c>
      <c r="AE30" s="45"/>
    </row>
    <row r="31" spans="2:31" x14ac:dyDescent="0.25">
      <c r="B31" s="6">
        <f t="shared" si="2"/>
        <v>28</v>
      </c>
      <c r="C31" s="7">
        <v>43471</v>
      </c>
      <c r="D31" s="8" t="str">
        <f t="shared" si="0"/>
        <v>Minggu</v>
      </c>
      <c r="E31" s="9" t="s">
        <v>7</v>
      </c>
      <c r="F31" s="9" t="s">
        <v>16</v>
      </c>
      <c r="G31" s="9" t="s">
        <v>17</v>
      </c>
      <c r="R31" s="19">
        <f t="shared" si="4"/>
        <v>27</v>
      </c>
      <c r="S31" s="7">
        <f t="shared" si="3"/>
        <v>43493</v>
      </c>
      <c r="T31" s="20" t="str">
        <f t="shared" si="1"/>
        <v>Senin</v>
      </c>
      <c r="AE31" s="45"/>
    </row>
    <row r="32" spans="2:31" x14ac:dyDescent="0.25">
      <c r="B32" s="6">
        <f t="shared" si="2"/>
        <v>29</v>
      </c>
      <c r="C32" s="7">
        <v>43471</v>
      </c>
      <c r="D32" s="8" t="str">
        <f t="shared" si="0"/>
        <v>Minggu</v>
      </c>
      <c r="E32" s="9" t="s">
        <v>15</v>
      </c>
      <c r="F32" s="9" t="s">
        <v>8</v>
      </c>
      <c r="G32" s="9" t="s">
        <v>22</v>
      </c>
      <c r="R32" s="19">
        <f t="shared" si="4"/>
        <v>28</v>
      </c>
      <c r="S32" s="7">
        <f t="shared" si="3"/>
        <v>43494</v>
      </c>
      <c r="T32" s="20" t="str">
        <f t="shared" si="1"/>
        <v>Selasa</v>
      </c>
      <c r="AE32" s="45"/>
    </row>
    <row r="33" spans="2:31" x14ac:dyDescent="0.25">
      <c r="B33" s="6">
        <f t="shared" si="2"/>
        <v>30</v>
      </c>
      <c r="C33" s="7">
        <v>43471</v>
      </c>
      <c r="D33" s="8" t="str">
        <f t="shared" si="0"/>
        <v>Minggu</v>
      </c>
      <c r="E33" s="9" t="s">
        <v>15</v>
      </c>
      <c r="F33" s="9" t="s">
        <v>20</v>
      </c>
      <c r="G33" s="9" t="s">
        <v>9</v>
      </c>
      <c r="R33" s="19">
        <f t="shared" si="4"/>
        <v>29</v>
      </c>
      <c r="S33" s="7">
        <f t="shared" si="3"/>
        <v>43495</v>
      </c>
      <c r="T33" s="20" t="str">
        <f t="shared" si="1"/>
        <v>Rabu</v>
      </c>
      <c r="AE33" s="45"/>
    </row>
    <row r="34" spans="2:31" x14ac:dyDescent="0.25">
      <c r="B34" s="6">
        <f t="shared" si="2"/>
        <v>31</v>
      </c>
      <c r="C34" s="7">
        <v>43471</v>
      </c>
      <c r="D34" s="8" t="str">
        <f t="shared" si="0"/>
        <v>Minggu</v>
      </c>
      <c r="E34" s="9" t="s">
        <v>7</v>
      </c>
      <c r="F34" s="9" t="s">
        <v>21</v>
      </c>
      <c r="G34" s="9" t="s">
        <v>22</v>
      </c>
      <c r="R34" s="19">
        <f>IF(S34="","",R33+1)</f>
        <v>30</v>
      </c>
      <c r="S34" s="7">
        <f t="shared" si="3"/>
        <v>43496</v>
      </c>
      <c r="T34" s="20" t="str">
        <f t="shared" si="1"/>
        <v>Kamis</v>
      </c>
      <c r="AE34" s="45"/>
    </row>
    <row r="35" spans="2:31" x14ac:dyDescent="0.25">
      <c r="B35" s="6">
        <f t="shared" si="2"/>
        <v>32</v>
      </c>
      <c r="C35" s="7">
        <v>43471</v>
      </c>
      <c r="D35" s="8" t="str">
        <f t="shared" si="0"/>
        <v>Minggu</v>
      </c>
      <c r="E35" s="9" t="s">
        <v>7</v>
      </c>
      <c r="F35" s="9" t="s">
        <v>8</v>
      </c>
      <c r="G35" s="9" t="s">
        <v>17</v>
      </c>
      <c r="R35" s="19" t="str">
        <f t="shared" si="4"/>
        <v/>
      </c>
      <c r="S35" s="7" t="str">
        <f t="shared" si="3"/>
        <v/>
      </c>
      <c r="T35" s="20"/>
      <c r="AB35" s="19"/>
      <c r="AC35" s="2" t="str">
        <f>IF(P$4&lt;=AA35,S35+1,"")</f>
        <v/>
      </c>
    </row>
    <row r="36" spans="2:31" x14ac:dyDescent="0.25">
      <c r="B36" s="6">
        <f t="shared" si="2"/>
        <v>33</v>
      </c>
      <c r="C36" s="7">
        <v>43471</v>
      </c>
      <c r="D36" s="8" t="str">
        <f t="shared" si="0"/>
        <v>Minggu</v>
      </c>
      <c r="E36" s="9" t="s">
        <v>7</v>
      </c>
      <c r="F36" s="9" t="s">
        <v>21</v>
      </c>
      <c r="G36" s="9" t="s">
        <v>9</v>
      </c>
      <c r="AB36" s="19"/>
      <c r="AC36" s="2" t="str">
        <f t="shared" ref="AC36:AC42" si="6">IF(P$4&lt;=AA36,AC35+1,"")</f>
        <v/>
      </c>
    </row>
    <row r="37" spans="2:31" x14ac:dyDescent="0.25">
      <c r="B37" s="6">
        <f t="shared" si="2"/>
        <v>34</v>
      </c>
      <c r="C37" s="7">
        <v>43471</v>
      </c>
      <c r="D37" s="8" t="str">
        <f t="shared" si="0"/>
        <v>Minggu</v>
      </c>
      <c r="E37" s="9" t="s">
        <v>15</v>
      </c>
      <c r="F37" s="9" t="s">
        <v>16</v>
      </c>
      <c r="G37" s="9" t="s">
        <v>17</v>
      </c>
      <c r="AB37" s="19"/>
      <c r="AC37" s="2" t="str">
        <f t="shared" si="6"/>
        <v/>
      </c>
    </row>
    <row r="38" spans="2:31" x14ac:dyDescent="0.25">
      <c r="B38" s="6">
        <f t="shared" si="2"/>
        <v>35</v>
      </c>
      <c r="C38" s="7">
        <v>43471</v>
      </c>
      <c r="D38" s="8" t="str">
        <f t="shared" si="0"/>
        <v>Minggu</v>
      </c>
      <c r="E38" s="9" t="s">
        <v>10</v>
      </c>
      <c r="F38" s="9" t="s">
        <v>16</v>
      </c>
      <c r="G38" s="9" t="s">
        <v>9</v>
      </c>
      <c r="AB38" s="19"/>
      <c r="AC38" s="2" t="str">
        <f t="shared" si="6"/>
        <v/>
      </c>
    </row>
    <row r="39" spans="2:31" x14ac:dyDescent="0.25">
      <c r="B39" s="6">
        <f t="shared" si="2"/>
        <v>36</v>
      </c>
      <c r="C39" s="7">
        <v>43471</v>
      </c>
      <c r="D39" s="8" t="str">
        <f t="shared" si="0"/>
        <v>Minggu</v>
      </c>
      <c r="E39" s="9" t="s">
        <v>10</v>
      </c>
      <c r="F39" s="9" t="s">
        <v>20</v>
      </c>
      <c r="G39" s="9" t="s">
        <v>17</v>
      </c>
      <c r="AB39" s="19"/>
      <c r="AC39" s="2" t="str">
        <f t="shared" si="6"/>
        <v/>
      </c>
    </row>
    <row r="40" spans="2:31" x14ac:dyDescent="0.25">
      <c r="B40" s="6">
        <f t="shared" si="2"/>
        <v>37</v>
      </c>
      <c r="C40" s="7">
        <v>43472</v>
      </c>
      <c r="D40" s="8" t="str">
        <f t="shared" si="0"/>
        <v>Senin</v>
      </c>
      <c r="E40" s="9" t="s">
        <v>7</v>
      </c>
      <c r="F40" s="9" t="s">
        <v>20</v>
      </c>
      <c r="G40" s="9" t="s">
        <v>22</v>
      </c>
      <c r="AB40" s="19"/>
      <c r="AC40" s="2" t="str">
        <f t="shared" si="6"/>
        <v/>
      </c>
    </row>
    <row r="41" spans="2:31" x14ac:dyDescent="0.25">
      <c r="B41" s="6">
        <f t="shared" si="2"/>
        <v>38</v>
      </c>
      <c r="C41" s="7">
        <v>43472</v>
      </c>
      <c r="D41" s="8" t="str">
        <f t="shared" si="0"/>
        <v>Senin</v>
      </c>
      <c r="E41" s="9" t="s">
        <v>7</v>
      </c>
      <c r="F41" s="9" t="s">
        <v>8</v>
      </c>
      <c r="G41" s="9" t="s">
        <v>9</v>
      </c>
      <c r="AB41" s="19"/>
      <c r="AC41" s="2" t="str">
        <f t="shared" si="6"/>
        <v/>
      </c>
    </row>
    <row r="42" spans="2:31" x14ac:dyDescent="0.25">
      <c r="B42" s="6">
        <f t="shared" si="2"/>
        <v>39</v>
      </c>
      <c r="C42" s="7">
        <v>43472</v>
      </c>
      <c r="D42" s="8" t="str">
        <f t="shared" si="0"/>
        <v>Senin</v>
      </c>
      <c r="E42" s="9" t="s">
        <v>15</v>
      </c>
      <c r="F42" s="9" t="s">
        <v>16</v>
      </c>
      <c r="G42" s="9" t="s">
        <v>22</v>
      </c>
      <c r="J42" s="5" t="s">
        <v>31</v>
      </c>
      <c r="AB42" s="19"/>
      <c r="AC42" s="2" t="str">
        <f t="shared" si="6"/>
        <v/>
      </c>
    </row>
    <row r="43" spans="2:31" x14ac:dyDescent="0.25">
      <c r="B43" s="6">
        <f t="shared" si="2"/>
        <v>40</v>
      </c>
      <c r="C43" s="7">
        <v>43472</v>
      </c>
      <c r="D43" s="8" t="str">
        <f t="shared" si="0"/>
        <v>Senin</v>
      </c>
      <c r="E43" s="9" t="s">
        <v>7</v>
      </c>
      <c r="F43" s="9" t="s">
        <v>8</v>
      </c>
      <c r="G43" s="9" t="s">
        <v>17</v>
      </c>
      <c r="J43" s="10" t="s">
        <v>17</v>
      </c>
      <c r="K43" s="11"/>
      <c r="L43" s="12" t="s">
        <v>37</v>
      </c>
    </row>
    <row r="44" spans="2:31" x14ac:dyDescent="0.25">
      <c r="B44" s="6">
        <f t="shared" si="2"/>
        <v>41</v>
      </c>
      <c r="C44" s="7">
        <v>43473</v>
      </c>
      <c r="D44" s="8" t="str">
        <f t="shared" si="0"/>
        <v>Selasa</v>
      </c>
      <c r="E44" s="9" t="s">
        <v>7</v>
      </c>
      <c r="F44" s="9" t="s">
        <v>16</v>
      </c>
      <c r="G44" s="9" t="s">
        <v>9</v>
      </c>
      <c r="J44" s="10" t="s">
        <v>9</v>
      </c>
      <c r="K44" s="11"/>
    </row>
    <row r="45" spans="2:31" x14ac:dyDescent="0.25">
      <c r="B45" s="6">
        <f t="shared" si="2"/>
        <v>42</v>
      </c>
      <c r="C45" s="7">
        <v>43473</v>
      </c>
      <c r="D45" s="8" t="str">
        <f t="shared" si="0"/>
        <v>Selasa</v>
      </c>
      <c r="E45" s="9" t="s">
        <v>15</v>
      </c>
      <c r="F45" s="9" t="s">
        <v>20</v>
      </c>
      <c r="G45" s="9" t="s">
        <v>17</v>
      </c>
      <c r="J45" s="28" t="s">
        <v>22</v>
      </c>
      <c r="K45" s="29"/>
    </row>
    <row r="46" spans="2:31" x14ac:dyDescent="0.25">
      <c r="B46" s="6">
        <f t="shared" si="2"/>
        <v>43</v>
      </c>
      <c r="C46" s="7">
        <v>43473</v>
      </c>
      <c r="D46" s="8" t="str">
        <f t="shared" si="0"/>
        <v>Selasa</v>
      </c>
      <c r="E46" s="9" t="s">
        <v>10</v>
      </c>
      <c r="F46" s="9" t="s">
        <v>8</v>
      </c>
      <c r="G46" s="9" t="s">
        <v>9</v>
      </c>
      <c r="J46" s="59" t="s">
        <v>24</v>
      </c>
      <c r="K46" s="60">
        <f>SUM(K43:K45)</f>
        <v>0</v>
      </c>
    </row>
    <row r="47" spans="2:31" x14ac:dyDescent="0.25">
      <c r="B47" s="6">
        <f t="shared" si="2"/>
        <v>44</v>
      </c>
      <c r="C47" s="7">
        <v>43473</v>
      </c>
      <c r="D47" s="8" t="str">
        <f t="shared" si="0"/>
        <v>Selasa</v>
      </c>
      <c r="E47" s="9" t="s">
        <v>7</v>
      </c>
      <c r="F47" s="9" t="s">
        <v>16</v>
      </c>
      <c r="G47" s="9" t="s">
        <v>9</v>
      </c>
    </row>
    <row r="48" spans="2:31" x14ac:dyDescent="0.25">
      <c r="B48" s="6">
        <f t="shared" si="2"/>
        <v>45</v>
      </c>
      <c r="C48" s="7">
        <v>43473</v>
      </c>
      <c r="D48" s="8" t="str">
        <f t="shared" si="0"/>
        <v>Selasa</v>
      </c>
      <c r="E48" s="9" t="s">
        <v>7</v>
      </c>
      <c r="F48" s="9" t="s">
        <v>16</v>
      </c>
      <c r="G48" s="9" t="s">
        <v>22</v>
      </c>
    </row>
    <row r="49" spans="2:11" x14ac:dyDescent="0.25">
      <c r="B49" s="6">
        <f t="shared" si="2"/>
        <v>46</v>
      </c>
      <c r="C49" s="7">
        <v>43474</v>
      </c>
      <c r="D49" s="8" t="str">
        <f t="shared" si="0"/>
        <v>Rabu</v>
      </c>
      <c r="E49" s="9" t="s">
        <v>10</v>
      </c>
      <c r="F49" s="9" t="s">
        <v>20</v>
      </c>
      <c r="G49" s="9" t="s">
        <v>9</v>
      </c>
    </row>
    <row r="50" spans="2:11" x14ac:dyDescent="0.25">
      <c r="B50" s="6">
        <f t="shared" si="2"/>
        <v>47</v>
      </c>
      <c r="C50" s="7">
        <v>43475</v>
      </c>
      <c r="D50" s="8" t="str">
        <f t="shared" si="0"/>
        <v>Kamis</v>
      </c>
      <c r="E50" s="9" t="s">
        <v>15</v>
      </c>
      <c r="F50" s="9" t="s">
        <v>8</v>
      </c>
      <c r="G50" s="9" t="s">
        <v>9</v>
      </c>
    </row>
    <row r="51" spans="2:11" x14ac:dyDescent="0.25">
      <c r="B51" s="6">
        <f t="shared" si="2"/>
        <v>48</v>
      </c>
      <c r="C51" s="7">
        <v>43475</v>
      </c>
      <c r="D51" s="8" t="str">
        <f t="shared" si="0"/>
        <v>Kamis</v>
      </c>
      <c r="E51" s="9" t="s">
        <v>10</v>
      </c>
      <c r="F51" s="9" t="s">
        <v>16</v>
      </c>
      <c r="G51" s="9" t="s">
        <v>22</v>
      </c>
    </row>
    <row r="52" spans="2:11" x14ac:dyDescent="0.25">
      <c r="B52" s="6">
        <f t="shared" si="2"/>
        <v>49</v>
      </c>
      <c r="C52" s="7">
        <v>43475</v>
      </c>
      <c r="D52" s="8" t="str">
        <f t="shared" si="0"/>
        <v>Kamis</v>
      </c>
      <c r="E52" s="9" t="s">
        <v>7</v>
      </c>
      <c r="F52" s="9" t="s">
        <v>8</v>
      </c>
      <c r="G52" s="9" t="s">
        <v>17</v>
      </c>
    </row>
    <row r="53" spans="2:11" x14ac:dyDescent="0.25">
      <c r="B53" s="6">
        <f t="shared" si="2"/>
        <v>50</v>
      </c>
      <c r="C53" s="7">
        <v>43475</v>
      </c>
      <c r="D53" s="8" t="str">
        <f t="shared" si="0"/>
        <v>Kamis</v>
      </c>
      <c r="E53" s="9" t="s">
        <v>15</v>
      </c>
      <c r="F53" s="9" t="s">
        <v>16</v>
      </c>
      <c r="G53" s="9" t="s">
        <v>9</v>
      </c>
    </row>
    <row r="54" spans="2:11" x14ac:dyDescent="0.25">
      <c r="B54" s="6">
        <f t="shared" si="2"/>
        <v>51</v>
      </c>
      <c r="C54" s="7">
        <v>43475</v>
      </c>
      <c r="D54" s="8" t="str">
        <f t="shared" si="0"/>
        <v>Kamis</v>
      </c>
      <c r="E54" s="9" t="s">
        <v>15</v>
      </c>
      <c r="F54" s="9" t="s">
        <v>16</v>
      </c>
      <c r="G54" s="9" t="s">
        <v>17</v>
      </c>
    </row>
    <row r="55" spans="2:11" x14ac:dyDescent="0.25">
      <c r="B55" s="6">
        <f t="shared" si="2"/>
        <v>52</v>
      </c>
      <c r="C55" s="7">
        <v>43475</v>
      </c>
      <c r="D55" s="8" t="str">
        <f t="shared" si="0"/>
        <v>Kamis</v>
      </c>
      <c r="E55" s="9" t="s">
        <v>10</v>
      </c>
      <c r="F55" s="9" t="s">
        <v>8</v>
      </c>
      <c r="G55" s="9" t="s">
        <v>9</v>
      </c>
    </row>
    <row r="56" spans="2:11" x14ac:dyDescent="0.25">
      <c r="B56" s="6">
        <f t="shared" si="2"/>
        <v>53</v>
      </c>
      <c r="C56" s="7">
        <v>43475</v>
      </c>
      <c r="D56" s="8" t="str">
        <f t="shared" si="0"/>
        <v>Kamis</v>
      </c>
      <c r="E56" s="9" t="s">
        <v>10</v>
      </c>
      <c r="F56" s="9" t="s">
        <v>8</v>
      </c>
      <c r="G56" s="9" t="s">
        <v>17</v>
      </c>
    </row>
    <row r="57" spans="2:11" x14ac:dyDescent="0.25">
      <c r="B57" s="6">
        <f t="shared" si="2"/>
        <v>54</v>
      </c>
      <c r="C57" s="7">
        <v>43475</v>
      </c>
      <c r="D57" s="8" t="str">
        <f t="shared" si="0"/>
        <v>Kamis</v>
      </c>
      <c r="E57" s="9" t="s">
        <v>7</v>
      </c>
      <c r="F57" s="9" t="s">
        <v>8</v>
      </c>
      <c r="G57" s="9" t="s">
        <v>22</v>
      </c>
    </row>
    <row r="58" spans="2:11" x14ac:dyDescent="0.25">
      <c r="B58" s="6">
        <f t="shared" si="2"/>
        <v>55</v>
      </c>
      <c r="C58" s="7">
        <v>43476</v>
      </c>
      <c r="D58" s="8" t="str">
        <f t="shared" si="0"/>
        <v>Jumat</v>
      </c>
      <c r="E58" s="9" t="s">
        <v>7</v>
      </c>
      <c r="F58" s="9" t="s">
        <v>21</v>
      </c>
      <c r="G58" s="9" t="s">
        <v>9</v>
      </c>
    </row>
    <row r="59" spans="2:11" x14ac:dyDescent="0.25">
      <c r="B59" s="6">
        <f t="shared" si="2"/>
        <v>56</v>
      </c>
      <c r="C59" s="7">
        <v>43476</v>
      </c>
      <c r="D59" s="8" t="str">
        <f t="shared" si="0"/>
        <v>Jumat</v>
      </c>
      <c r="E59" s="9" t="s">
        <v>7</v>
      </c>
      <c r="F59" s="9" t="s">
        <v>20</v>
      </c>
      <c r="G59" s="9" t="s">
        <v>22</v>
      </c>
    </row>
    <row r="60" spans="2:11" x14ac:dyDescent="0.25">
      <c r="B60" s="6">
        <f t="shared" si="2"/>
        <v>57</v>
      </c>
      <c r="C60" s="7">
        <v>43476</v>
      </c>
      <c r="D60" s="8" t="str">
        <f t="shared" si="0"/>
        <v>Jumat</v>
      </c>
      <c r="E60" s="9" t="s">
        <v>10</v>
      </c>
      <c r="F60" s="9" t="s">
        <v>8</v>
      </c>
      <c r="G60" s="9" t="s">
        <v>17</v>
      </c>
    </row>
    <row r="61" spans="2:11" x14ac:dyDescent="0.25">
      <c r="B61" s="6">
        <f t="shared" si="2"/>
        <v>58</v>
      </c>
      <c r="C61" s="7">
        <v>43476</v>
      </c>
      <c r="D61" s="8" t="str">
        <f t="shared" si="0"/>
        <v>Jumat</v>
      </c>
      <c r="E61" s="9" t="s">
        <v>15</v>
      </c>
      <c r="F61" s="9" t="s">
        <v>21</v>
      </c>
      <c r="G61" s="9" t="s">
        <v>9</v>
      </c>
    </row>
    <row r="62" spans="2:11" x14ac:dyDescent="0.25">
      <c r="B62" s="6">
        <f t="shared" si="2"/>
        <v>59</v>
      </c>
      <c r="C62" s="7">
        <v>43476</v>
      </c>
      <c r="D62" s="8" t="str">
        <f t="shared" si="0"/>
        <v>Jumat</v>
      </c>
      <c r="E62" s="9" t="s">
        <v>7</v>
      </c>
      <c r="F62" s="9" t="s">
        <v>21</v>
      </c>
      <c r="G62" s="9" t="s">
        <v>22</v>
      </c>
      <c r="J62" s="61">
        <v>0</v>
      </c>
      <c r="K62" s="62" t="s">
        <v>28</v>
      </c>
    </row>
    <row r="63" spans="2:11" x14ac:dyDescent="0.25">
      <c r="B63" s="6">
        <f t="shared" si="2"/>
        <v>60</v>
      </c>
      <c r="C63" s="7">
        <v>43476</v>
      </c>
      <c r="D63" s="8" t="str">
        <f t="shared" si="0"/>
        <v>Jumat</v>
      </c>
      <c r="E63" s="9" t="s">
        <v>10</v>
      </c>
      <c r="F63" s="9" t="s">
        <v>8</v>
      </c>
      <c r="G63" s="9" t="s">
        <v>17</v>
      </c>
      <c r="J63" s="61">
        <v>1</v>
      </c>
      <c r="K63" s="62" t="s">
        <v>29</v>
      </c>
    </row>
    <row r="64" spans="2:11" x14ac:dyDescent="0.25">
      <c r="B64" s="6">
        <f t="shared" si="2"/>
        <v>61</v>
      </c>
      <c r="C64" s="7">
        <v>43476</v>
      </c>
      <c r="D64" s="8" t="str">
        <f t="shared" si="0"/>
        <v>Jumat</v>
      </c>
      <c r="E64" s="9" t="s">
        <v>15</v>
      </c>
      <c r="F64" s="9" t="s">
        <v>16</v>
      </c>
      <c r="G64" s="9" t="s">
        <v>9</v>
      </c>
      <c r="J64" s="61">
        <v>2</v>
      </c>
      <c r="K64" s="62" t="s">
        <v>19</v>
      </c>
    </row>
    <row r="65" spans="2:13" x14ac:dyDescent="0.25">
      <c r="B65" s="6">
        <f t="shared" si="2"/>
        <v>62</v>
      </c>
      <c r="C65" s="7">
        <v>43476</v>
      </c>
      <c r="D65" s="8" t="str">
        <f t="shared" si="0"/>
        <v>Jumat</v>
      </c>
      <c r="E65" s="9" t="s">
        <v>10</v>
      </c>
      <c r="F65" s="9" t="s">
        <v>20</v>
      </c>
      <c r="G65" s="9" t="s">
        <v>17</v>
      </c>
      <c r="J65" s="61">
        <v>3</v>
      </c>
      <c r="K65" s="62" t="s">
        <v>23</v>
      </c>
      <c r="M65" s="63" t="s">
        <v>32</v>
      </c>
    </row>
    <row r="66" spans="2:13" x14ac:dyDescent="0.25">
      <c r="B66" s="6">
        <f t="shared" si="2"/>
        <v>63</v>
      </c>
      <c r="C66" s="7">
        <v>43477</v>
      </c>
      <c r="D66" s="8" t="str">
        <f t="shared" si="0"/>
        <v>Sabtu</v>
      </c>
      <c r="E66" s="9" t="s">
        <v>7</v>
      </c>
      <c r="F66" s="9" t="s">
        <v>20</v>
      </c>
      <c r="G66" s="9" t="s">
        <v>9</v>
      </c>
      <c r="J66" s="61">
        <v>4</v>
      </c>
      <c r="K66" s="62" t="s">
        <v>25</v>
      </c>
    </row>
    <row r="67" spans="2:13" x14ac:dyDescent="0.25">
      <c r="B67" s="6">
        <f t="shared" si="2"/>
        <v>64</v>
      </c>
      <c r="C67" s="7">
        <v>43477</v>
      </c>
      <c r="D67" s="8" t="str">
        <f t="shared" si="0"/>
        <v>Sabtu</v>
      </c>
      <c r="E67" s="9" t="s">
        <v>10</v>
      </c>
      <c r="F67" s="9" t="s">
        <v>8</v>
      </c>
      <c r="G67" s="9" t="s">
        <v>17</v>
      </c>
      <c r="J67" s="61">
        <v>5</v>
      </c>
      <c r="K67" s="62" t="s">
        <v>26</v>
      </c>
    </row>
    <row r="68" spans="2:13" x14ac:dyDescent="0.25">
      <c r="B68" s="6">
        <f t="shared" si="2"/>
        <v>65</v>
      </c>
      <c r="C68" s="7">
        <v>43477</v>
      </c>
      <c r="D68" s="8" t="str">
        <f t="shared" ref="D68:D131" si="7">IF(C68&lt;&gt;"",VLOOKUP(MOD(C68,7),J$62:K$68,2))</f>
        <v>Sabtu</v>
      </c>
      <c r="E68" s="9" t="s">
        <v>7</v>
      </c>
      <c r="F68" s="9" t="s">
        <v>16</v>
      </c>
      <c r="G68" s="9" t="s">
        <v>22</v>
      </c>
      <c r="J68" s="61">
        <v>6</v>
      </c>
      <c r="K68" s="62" t="s">
        <v>27</v>
      </c>
    </row>
    <row r="69" spans="2:13" x14ac:dyDescent="0.25">
      <c r="B69" s="6">
        <f t="shared" si="2"/>
        <v>66</v>
      </c>
      <c r="C69" s="7">
        <v>43477</v>
      </c>
      <c r="D69" s="8" t="str">
        <f t="shared" si="7"/>
        <v>Sabtu</v>
      </c>
      <c r="E69" s="9" t="s">
        <v>7</v>
      </c>
      <c r="F69" s="9" t="s">
        <v>8</v>
      </c>
      <c r="G69" s="9" t="s">
        <v>9</v>
      </c>
    </row>
    <row r="70" spans="2:13" x14ac:dyDescent="0.25">
      <c r="B70" s="6">
        <f t="shared" ref="B70:B133" si="8">IF(C70&lt;&gt;"",B69+1,"")</f>
        <v>67</v>
      </c>
      <c r="C70" s="7">
        <v>43477</v>
      </c>
      <c r="D70" s="8" t="str">
        <f t="shared" si="7"/>
        <v>Sabtu</v>
      </c>
      <c r="E70" s="9" t="s">
        <v>15</v>
      </c>
      <c r="F70" s="9" t="s">
        <v>21</v>
      </c>
      <c r="G70" s="9" t="s">
        <v>22</v>
      </c>
    </row>
    <row r="71" spans="2:13" x14ac:dyDescent="0.25">
      <c r="B71" s="6">
        <f t="shared" si="8"/>
        <v>68</v>
      </c>
      <c r="C71" s="7">
        <v>43477</v>
      </c>
      <c r="D71" s="8" t="str">
        <f t="shared" si="7"/>
        <v>Sabtu</v>
      </c>
      <c r="E71" s="9" t="s">
        <v>10</v>
      </c>
      <c r="F71" s="9" t="s">
        <v>8</v>
      </c>
      <c r="G71" s="9" t="s">
        <v>17</v>
      </c>
    </row>
    <row r="72" spans="2:13" x14ac:dyDescent="0.25">
      <c r="B72" s="6">
        <f t="shared" si="8"/>
        <v>69</v>
      </c>
      <c r="C72" s="7">
        <v>43478</v>
      </c>
      <c r="D72" s="8" t="str">
        <f t="shared" si="7"/>
        <v>Minggu</v>
      </c>
      <c r="E72" s="9" t="s">
        <v>7</v>
      </c>
      <c r="F72" s="9" t="s">
        <v>16</v>
      </c>
      <c r="G72" s="9" t="s">
        <v>9</v>
      </c>
    </row>
    <row r="73" spans="2:13" x14ac:dyDescent="0.25">
      <c r="B73" s="6">
        <f t="shared" si="8"/>
        <v>70</v>
      </c>
      <c r="C73" s="7">
        <v>43478</v>
      </c>
      <c r="D73" s="8" t="str">
        <f t="shared" si="7"/>
        <v>Minggu</v>
      </c>
      <c r="E73" s="9" t="s">
        <v>7</v>
      </c>
      <c r="F73" s="9" t="s">
        <v>8</v>
      </c>
      <c r="G73" s="9" t="s">
        <v>17</v>
      </c>
    </row>
    <row r="74" spans="2:13" x14ac:dyDescent="0.25">
      <c r="B74" s="6">
        <f t="shared" si="8"/>
        <v>71</v>
      </c>
      <c r="C74" s="7">
        <v>43478</v>
      </c>
      <c r="D74" s="8" t="str">
        <f t="shared" si="7"/>
        <v>Minggu</v>
      </c>
      <c r="E74" s="9" t="s">
        <v>7</v>
      </c>
      <c r="F74" s="9" t="s">
        <v>16</v>
      </c>
      <c r="G74" s="9" t="s">
        <v>9</v>
      </c>
    </row>
    <row r="75" spans="2:13" x14ac:dyDescent="0.25">
      <c r="B75" s="6">
        <f t="shared" si="8"/>
        <v>72</v>
      </c>
      <c r="C75" s="7">
        <v>43478</v>
      </c>
      <c r="D75" s="8" t="str">
        <f t="shared" si="7"/>
        <v>Minggu</v>
      </c>
      <c r="E75" s="9" t="s">
        <v>7</v>
      </c>
      <c r="F75" s="9" t="s">
        <v>20</v>
      </c>
      <c r="G75" s="9" t="s">
        <v>17</v>
      </c>
    </row>
    <row r="76" spans="2:13" x14ac:dyDescent="0.25">
      <c r="B76" s="6">
        <f t="shared" si="8"/>
        <v>73</v>
      </c>
      <c r="C76" s="7">
        <v>43478</v>
      </c>
      <c r="D76" s="8" t="str">
        <f t="shared" si="7"/>
        <v>Minggu</v>
      </c>
      <c r="E76" s="9" t="s">
        <v>10</v>
      </c>
      <c r="F76" s="9" t="s">
        <v>8</v>
      </c>
      <c r="G76" s="9" t="s">
        <v>22</v>
      </c>
    </row>
    <row r="77" spans="2:13" x14ac:dyDescent="0.25">
      <c r="B77" s="6">
        <f t="shared" si="8"/>
        <v>74</v>
      </c>
      <c r="C77" s="7">
        <v>43478</v>
      </c>
      <c r="D77" s="8" t="str">
        <f t="shared" si="7"/>
        <v>Minggu</v>
      </c>
      <c r="E77" s="9" t="s">
        <v>15</v>
      </c>
      <c r="F77" s="9" t="s">
        <v>16</v>
      </c>
      <c r="G77" s="9" t="s">
        <v>9</v>
      </c>
    </row>
    <row r="78" spans="2:13" x14ac:dyDescent="0.25">
      <c r="B78" s="6">
        <f t="shared" si="8"/>
        <v>75</v>
      </c>
      <c r="C78" s="7">
        <v>43479</v>
      </c>
      <c r="D78" s="8" t="str">
        <f t="shared" si="7"/>
        <v>Senin</v>
      </c>
      <c r="E78" s="9" t="s">
        <v>10</v>
      </c>
      <c r="F78" s="9" t="s">
        <v>16</v>
      </c>
      <c r="G78" s="9" t="s">
        <v>22</v>
      </c>
    </row>
    <row r="79" spans="2:13" x14ac:dyDescent="0.25">
      <c r="B79" s="6">
        <f t="shared" si="8"/>
        <v>76</v>
      </c>
      <c r="C79" s="7">
        <v>43479</v>
      </c>
      <c r="D79" s="8" t="str">
        <f t="shared" si="7"/>
        <v>Senin</v>
      </c>
      <c r="E79" s="9" t="s">
        <v>7</v>
      </c>
      <c r="F79" s="9" t="s">
        <v>20</v>
      </c>
      <c r="G79" s="9" t="s">
        <v>17</v>
      </c>
    </row>
    <row r="80" spans="2:13" x14ac:dyDescent="0.25">
      <c r="B80" s="6">
        <f t="shared" si="8"/>
        <v>77</v>
      </c>
      <c r="C80" s="7">
        <v>43479</v>
      </c>
      <c r="D80" s="8" t="str">
        <f t="shared" si="7"/>
        <v>Senin</v>
      </c>
      <c r="E80" s="9" t="s">
        <v>10</v>
      </c>
      <c r="F80" s="9" t="s">
        <v>8</v>
      </c>
      <c r="G80" s="9" t="s">
        <v>9</v>
      </c>
    </row>
    <row r="81" spans="2:7" x14ac:dyDescent="0.25">
      <c r="B81" s="6">
        <f t="shared" si="8"/>
        <v>78</v>
      </c>
      <c r="C81" s="7">
        <v>43479</v>
      </c>
      <c r="D81" s="8" t="str">
        <f t="shared" si="7"/>
        <v>Senin</v>
      </c>
      <c r="E81" s="9" t="s">
        <v>7</v>
      </c>
      <c r="F81" s="9" t="s">
        <v>16</v>
      </c>
      <c r="G81" s="9" t="s">
        <v>17</v>
      </c>
    </row>
    <row r="82" spans="2:7" x14ac:dyDescent="0.25">
      <c r="B82" s="6">
        <f t="shared" si="8"/>
        <v>79</v>
      </c>
      <c r="C82" s="7">
        <v>43479</v>
      </c>
      <c r="D82" s="8" t="str">
        <f t="shared" si="7"/>
        <v>Senin</v>
      </c>
      <c r="E82" s="9" t="s">
        <v>15</v>
      </c>
      <c r="F82" s="9" t="s">
        <v>8</v>
      </c>
      <c r="G82" s="9" t="s">
        <v>9</v>
      </c>
    </row>
    <row r="83" spans="2:7" x14ac:dyDescent="0.25">
      <c r="B83" s="6">
        <f t="shared" si="8"/>
        <v>80</v>
      </c>
      <c r="C83" s="7">
        <v>43479</v>
      </c>
      <c r="D83" s="8" t="str">
        <f t="shared" si="7"/>
        <v>Senin</v>
      </c>
      <c r="E83" s="9" t="s">
        <v>10</v>
      </c>
      <c r="F83" s="9" t="s">
        <v>16</v>
      </c>
      <c r="G83" s="9" t="s">
        <v>17</v>
      </c>
    </row>
    <row r="84" spans="2:7" x14ac:dyDescent="0.25">
      <c r="B84" s="6">
        <f t="shared" si="8"/>
        <v>81</v>
      </c>
      <c r="C84" s="7">
        <v>43479</v>
      </c>
      <c r="D84" s="8" t="str">
        <f t="shared" si="7"/>
        <v>Senin</v>
      </c>
      <c r="E84" s="9" t="s">
        <v>7</v>
      </c>
      <c r="F84" s="9" t="s">
        <v>8</v>
      </c>
      <c r="G84" s="9" t="s">
        <v>22</v>
      </c>
    </row>
    <row r="85" spans="2:7" x14ac:dyDescent="0.25">
      <c r="B85" s="6">
        <f t="shared" si="8"/>
        <v>82</v>
      </c>
      <c r="C85" s="7">
        <v>43479</v>
      </c>
      <c r="D85" s="8" t="str">
        <f t="shared" si="7"/>
        <v>Senin</v>
      </c>
      <c r="E85" s="9" t="s">
        <v>7</v>
      </c>
      <c r="F85" s="9" t="s">
        <v>16</v>
      </c>
      <c r="G85" s="9" t="s">
        <v>9</v>
      </c>
    </row>
    <row r="86" spans="2:7" x14ac:dyDescent="0.25">
      <c r="B86" s="6">
        <f t="shared" si="8"/>
        <v>83</v>
      </c>
      <c r="C86" s="7">
        <v>43479</v>
      </c>
      <c r="D86" s="8" t="str">
        <f t="shared" si="7"/>
        <v>Senin</v>
      </c>
      <c r="E86" s="9" t="s">
        <v>10</v>
      </c>
      <c r="F86" s="9" t="s">
        <v>8</v>
      </c>
      <c r="G86" s="9" t="s">
        <v>22</v>
      </c>
    </row>
    <row r="87" spans="2:7" x14ac:dyDescent="0.25">
      <c r="B87" s="6">
        <f t="shared" si="8"/>
        <v>84</v>
      </c>
      <c r="C87" s="7">
        <v>43479</v>
      </c>
      <c r="D87" s="8" t="str">
        <f t="shared" si="7"/>
        <v>Senin</v>
      </c>
      <c r="E87" s="9" t="s">
        <v>7</v>
      </c>
      <c r="F87" s="9" t="s">
        <v>16</v>
      </c>
      <c r="G87" s="9" t="s">
        <v>17</v>
      </c>
    </row>
    <row r="88" spans="2:7" x14ac:dyDescent="0.25">
      <c r="B88" s="6">
        <f t="shared" si="8"/>
        <v>85</v>
      </c>
      <c r="C88" s="7">
        <v>43480</v>
      </c>
      <c r="D88" s="8" t="str">
        <f t="shared" si="7"/>
        <v>Selasa</v>
      </c>
      <c r="E88" s="9" t="s">
        <v>7</v>
      </c>
      <c r="F88" s="9" t="s">
        <v>8</v>
      </c>
      <c r="G88" s="9" t="s">
        <v>9</v>
      </c>
    </row>
    <row r="89" spans="2:7" x14ac:dyDescent="0.25">
      <c r="B89" s="6">
        <f t="shared" si="8"/>
        <v>86</v>
      </c>
      <c r="C89" s="7">
        <v>43480</v>
      </c>
      <c r="D89" s="8" t="str">
        <f t="shared" si="7"/>
        <v>Selasa</v>
      </c>
      <c r="E89" s="9" t="s">
        <v>15</v>
      </c>
      <c r="F89" s="9" t="s">
        <v>16</v>
      </c>
      <c r="G89" s="9" t="s">
        <v>17</v>
      </c>
    </row>
    <row r="90" spans="2:7" x14ac:dyDescent="0.25">
      <c r="B90" s="6">
        <f t="shared" si="8"/>
        <v>87</v>
      </c>
      <c r="C90" s="7">
        <v>43480</v>
      </c>
      <c r="D90" s="8" t="str">
        <f t="shared" si="7"/>
        <v>Selasa</v>
      </c>
      <c r="E90" s="9" t="s">
        <v>10</v>
      </c>
      <c r="F90" s="9" t="s">
        <v>8</v>
      </c>
      <c r="G90" s="9" t="s">
        <v>22</v>
      </c>
    </row>
    <row r="91" spans="2:7" x14ac:dyDescent="0.25">
      <c r="B91" s="6">
        <f t="shared" si="8"/>
        <v>88</v>
      </c>
      <c r="C91" s="7">
        <v>43480</v>
      </c>
      <c r="D91" s="8" t="str">
        <f t="shared" si="7"/>
        <v>Selasa</v>
      </c>
      <c r="E91" s="9" t="s">
        <v>10</v>
      </c>
      <c r="F91" s="9" t="s">
        <v>16</v>
      </c>
      <c r="G91" s="9" t="s">
        <v>17</v>
      </c>
    </row>
    <row r="92" spans="2:7" x14ac:dyDescent="0.25">
      <c r="B92" s="6">
        <f t="shared" si="8"/>
        <v>89</v>
      </c>
      <c r="C92" s="7">
        <v>43480</v>
      </c>
      <c r="D92" s="8" t="str">
        <f t="shared" si="7"/>
        <v>Selasa</v>
      </c>
      <c r="E92" s="9" t="s">
        <v>15</v>
      </c>
      <c r="F92" s="9" t="s">
        <v>20</v>
      </c>
      <c r="G92" s="9" t="s">
        <v>9</v>
      </c>
    </row>
    <row r="93" spans="2:7" x14ac:dyDescent="0.25">
      <c r="B93" s="6">
        <f t="shared" si="8"/>
        <v>90</v>
      </c>
      <c r="C93" s="7">
        <v>43480</v>
      </c>
      <c r="D93" s="8" t="str">
        <f t="shared" si="7"/>
        <v>Selasa</v>
      </c>
      <c r="E93" s="9" t="s">
        <v>7</v>
      </c>
      <c r="F93" s="9" t="s">
        <v>8</v>
      </c>
      <c r="G93" s="9" t="s">
        <v>17</v>
      </c>
    </row>
    <row r="94" spans="2:7" x14ac:dyDescent="0.25">
      <c r="B94" s="6">
        <f t="shared" si="8"/>
        <v>91</v>
      </c>
      <c r="C94" s="7">
        <v>43480</v>
      </c>
      <c r="D94" s="8" t="str">
        <f t="shared" si="7"/>
        <v>Selasa</v>
      </c>
      <c r="E94" s="9" t="s">
        <v>7</v>
      </c>
      <c r="F94" s="9" t="s">
        <v>16</v>
      </c>
      <c r="G94" s="9" t="s">
        <v>9</v>
      </c>
    </row>
    <row r="95" spans="2:7" x14ac:dyDescent="0.25">
      <c r="B95" s="6">
        <f t="shared" si="8"/>
        <v>92</v>
      </c>
      <c r="C95" s="7">
        <v>43480</v>
      </c>
      <c r="D95" s="8" t="str">
        <f t="shared" si="7"/>
        <v>Selasa</v>
      </c>
      <c r="E95" s="9" t="s">
        <v>7</v>
      </c>
      <c r="F95" s="9" t="s">
        <v>16</v>
      </c>
      <c r="G95" s="9" t="s">
        <v>17</v>
      </c>
    </row>
    <row r="96" spans="2:7" x14ac:dyDescent="0.25">
      <c r="B96" s="6">
        <f t="shared" si="8"/>
        <v>93</v>
      </c>
      <c r="C96" s="7">
        <v>43480</v>
      </c>
      <c r="D96" s="8" t="str">
        <f t="shared" si="7"/>
        <v>Selasa</v>
      </c>
      <c r="E96" s="9" t="s">
        <v>10</v>
      </c>
      <c r="F96" s="9" t="s">
        <v>20</v>
      </c>
      <c r="G96" s="9" t="s">
        <v>22</v>
      </c>
    </row>
    <row r="97" spans="2:7" x14ac:dyDescent="0.25">
      <c r="B97" s="6">
        <f t="shared" si="8"/>
        <v>94</v>
      </c>
      <c r="C97" s="7">
        <v>43481</v>
      </c>
      <c r="D97" s="8" t="str">
        <f t="shared" si="7"/>
        <v>Rabu</v>
      </c>
      <c r="E97" s="9" t="s">
        <v>7</v>
      </c>
      <c r="F97" s="9" t="s">
        <v>8</v>
      </c>
      <c r="G97" s="9" t="s">
        <v>9</v>
      </c>
    </row>
    <row r="98" spans="2:7" x14ac:dyDescent="0.25">
      <c r="B98" s="6">
        <f t="shared" si="8"/>
        <v>95</v>
      </c>
      <c r="C98" s="7">
        <v>43481</v>
      </c>
      <c r="D98" s="8" t="str">
        <f t="shared" si="7"/>
        <v>Rabu</v>
      </c>
      <c r="E98" s="9" t="s">
        <v>7</v>
      </c>
      <c r="F98" s="9" t="s">
        <v>16</v>
      </c>
      <c r="G98" s="9" t="s">
        <v>22</v>
      </c>
    </row>
    <row r="99" spans="2:7" x14ac:dyDescent="0.25">
      <c r="B99" s="6">
        <f t="shared" si="8"/>
        <v>96</v>
      </c>
      <c r="C99" s="7">
        <v>43481</v>
      </c>
      <c r="D99" s="8" t="str">
        <f t="shared" si="7"/>
        <v>Rabu</v>
      </c>
      <c r="E99" s="9" t="s">
        <v>7</v>
      </c>
      <c r="F99" s="9" t="s">
        <v>8</v>
      </c>
      <c r="G99" s="9" t="s">
        <v>17</v>
      </c>
    </row>
    <row r="100" spans="2:7" x14ac:dyDescent="0.25">
      <c r="B100" s="6">
        <f t="shared" si="8"/>
        <v>97</v>
      </c>
      <c r="C100" s="7">
        <v>43481</v>
      </c>
      <c r="D100" s="8" t="str">
        <f t="shared" si="7"/>
        <v>Rabu</v>
      </c>
      <c r="E100" s="9" t="s">
        <v>10</v>
      </c>
      <c r="F100" s="9" t="s">
        <v>16</v>
      </c>
      <c r="G100" s="9" t="s">
        <v>9</v>
      </c>
    </row>
    <row r="101" spans="2:7" x14ac:dyDescent="0.25">
      <c r="B101" s="6">
        <f t="shared" si="8"/>
        <v>98</v>
      </c>
      <c r="C101" s="7">
        <v>43481</v>
      </c>
      <c r="D101" s="8" t="str">
        <f t="shared" si="7"/>
        <v>Rabu</v>
      </c>
      <c r="E101" s="9" t="s">
        <v>7</v>
      </c>
      <c r="F101" s="9" t="s">
        <v>8</v>
      </c>
      <c r="G101" s="9" t="s">
        <v>17</v>
      </c>
    </row>
    <row r="102" spans="2:7" x14ac:dyDescent="0.25">
      <c r="B102" s="6">
        <f t="shared" si="8"/>
        <v>99</v>
      </c>
      <c r="C102" s="7">
        <v>43481</v>
      </c>
      <c r="D102" s="8" t="str">
        <f t="shared" si="7"/>
        <v>Rabu</v>
      </c>
      <c r="E102" s="9" t="s">
        <v>10</v>
      </c>
      <c r="F102" s="9" t="s">
        <v>16</v>
      </c>
      <c r="G102" s="9" t="s">
        <v>9</v>
      </c>
    </row>
    <row r="103" spans="2:7" x14ac:dyDescent="0.25">
      <c r="B103" s="6">
        <f t="shared" si="8"/>
        <v>100</v>
      </c>
      <c r="C103" s="7">
        <v>43481</v>
      </c>
      <c r="D103" s="8" t="str">
        <f t="shared" si="7"/>
        <v>Rabu</v>
      </c>
      <c r="E103" s="9" t="s">
        <v>15</v>
      </c>
      <c r="F103" s="9" t="s">
        <v>20</v>
      </c>
      <c r="G103" s="9" t="s">
        <v>22</v>
      </c>
    </row>
    <row r="104" spans="2:7" x14ac:dyDescent="0.25">
      <c r="B104" s="6">
        <f t="shared" si="8"/>
        <v>101</v>
      </c>
      <c r="C104" s="7">
        <v>43482</v>
      </c>
      <c r="D104" s="8" t="str">
        <f t="shared" si="7"/>
        <v>Kamis</v>
      </c>
      <c r="E104" s="9" t="s">
        <v>10</v>
      </c>
      <c r="F104" s="9" t="s">
        <v>8</v>
      </c>
      <c r="G104" s="9" t="s">
        <v>17</v>
      </c>
    </row>
    <row r="105" spans="2:7" x14ac:dyDescent="0.25">
      <c r="B105" s="6">
        <f t="shared" si="8"/>
        <v>102</v>
      </c>
      <c r="C105" s="7">
        <v>43482</v>
      </c>
      <c r="D105" s="8" t="str">
        <f t="shared" si="7"/>
        <v>Kamis</v>
      </c>
      <c r="E105" s="9" t="s">
        <v>7</v>
      </c>
      <c r="F105" s="9" t="s">
        <v>16</v>
      </c>
      <c r="G105" s="9" t="s">
        <v>9</v>
      </c>
    </row>
    <row r="106" spans="2:7" x14ac:dyDescent="0.25">
      <c r="B106" s="6">
        <f t="shared" si="8"/>
        <v>103</v>
      </c>
      <c r="C106" s="7">
        <v>43482</v>
      </c>
      <c r="D106" s="8" t="str">
        <f t="shared" si="7"/>
        <v>Kamis</v>
      </c>
      <c r="E106" s="9" t="s">
        <v>10</v>
      </c>
      <c r="F106" s="9" t="s">
        <v>16</v>
      </c>
      <c r="G106" s="9" t="s">
        <v>17</v>
      </c>
    </row>
    <row r="107" spans="2:7" x14ac:dyDescent="0.25">
      <c r="B107" s="6">
        <f t="shared" si="8"/>
        <v>104</v>
      </c>
      <c r="C107" s="7">
        <v>43482</v>
      </c>
      <c r="D107" s="8" t="str">
        <f t="shared" si="7"/>
        <v>Kamis</v>
      </c>
      <c r="E107" s="9" t="s">
        <v>7</v>
      </c>
      <c r="F107" s="9" t="s">
        <v>20</v>
      </c>
      <c r="G107" s="9" t="s">
        <v>9</v>
      </c>
    </row>
    <row r="108" spans="2:7" x14ac:dyDescent="0.25">
      <c r="B108" s="6">
        <f t="shared" si="8"/>
        <v>105</v>
      </c>
      <c r="C108" s="7">
        <v>43482</v>
      </c>
      <c r="D108" s="8" t="str">
        <f t="shared" si="7"/>
        <v>Kamis</v>
      </c>
      <c r="E108" s="9" t="s">
        <v>15</v>
      </c>
      <c r="F108" s="9" t="s">
        <v>8</v>
      </c>
      <c r="G108" s="9" t="s">
        <v>17</v>
      </c>
    </row>
    <row r="109" spans="2:7" x14ac:dyDescent="0.25">
      <c r="B109" s="6">
        <f t="shared" si="8"/>
        <v>106</v>
      </c>
      <c r="C109" s="7">
        <v>43482</v>
      </c>
      <c r="D109" s="8" t="str">
        <f t="shared" si="7"/>
        <v>Kamis</v>
      </c>
      <c r="E109" s="9" t="s">
        <v>10</v>
      </c>
      <c r="F109" s="9" t="s">
        <v>16</v>
      </c>
      <c r="G109" s="9" t="s">
        <v>22</v>
      </c>
    </row>
    <row r="110" spans="2:7" x14ac:dyDescent="0.25">
      <c r="B110" s="6">
        <f t="shared" si="8"/>
        <v>107</v>
      </c>
      <c r="C110" s="7">
        <v>43482</v>
      </c>
      <c r="D110" s="8" t="str">
        <f t="shared" si="7"/>
        <v>Kamis</v>
      </c>
      <c r="E110" s="9" t="s">
        <v>7</v>
      </c>
      <c r="F110" s="9" t="s">
        <v>8</v>
      </c>
      <c r="G110" s="9" t="s">
        <v>9</v>
      </c>
    </row>
    <row r="111" spans="2:7" x14ac:dyDescent="0.25">
      <c r="B111" s="6">
        <f t="shared" si="8"/>
        <v>108</v>
      </c>
      <c r="C111" s="7">
        <v>43482</v>
      </c>
      <c r="D111" s="8" t="str">
        <f t="shared" si="7"/>
        <v>Kamis</v>
      </c>
      <c r="E111" s="9" t="s">
        <v>7</v>
      </c>
      <c r="F111" s="9" t="s">
        <v>16</v>
      </c>
      <c r="G111" s="9" t="s">
        <v>22</v>
      </c>
    </row>
    <row r="112" spans="2:7" x14ac:dyDescent="0.25">
      <c r="B112" s="6">
        <f t="shared" si="8"/>
        <v>109</v>
      </c>
      <c r="C112" s="7">
        <v>43482</v>
      </c>
      <c r="D112" s="8" t="str">
        <f t="shared" si="7"/>
        <v>Kamis</v>
      </c>
      <c r="E112" s="9" t="s">
        <v>7</v>
      </c>
      <c r="F112" s="9" t="s">
        <v>8</v>
      </c>
      <c r="G112" s="9" t="s">
        <v>17</v>
      </c>
    </row>
    <row r="113" spans="2:7" x14ac:dyDescent="0.25">
      <c r="B113" s="6">
        <f t="shared" si="8"/>
        <v>110</v>
      </c>
      <c r="C113" s="7">
        <v>43482</v>
      </c>
      <c r="D113" s="8" t="str">
        <f t="shared" si="7"/>
        <v>Kamis</v>
      </c>
      <c r="E113" s="9" t="s">
        <v>10</v>
      </c>
      <c r="F113" s="9" t="s">
        <v>16</v>
      </c>
      <c r="G113" s="9" t="s">
        <v>9</v>
      </c>
    </row>
    <row r="114" spans="2:7" x14ac:dyDescent="0.25">
      <c r="B114" s="6">
        <f t="shared" si="8"/>
        <v>111</v>
      </c>
      <c r="C114" s="7">
        <v>43482</v>
      </c>
      <c r="D114" s="8" t="str">
        <f t="shared" si="7"/>
        <v>Kamis</v>
      </c>
      <c r="E114" s="9" t="s">
        <v>15</v>
      </c>
      <c r="F114" s="9" t="s">
        <v>8</v>
      </c>
      <c r="G114" s="9" t="s">
        <v>17</v>
      </c>
    </row>
    <row r="115" spans="2:7" x14ac:dyDescent="0.25">
      <c r="B115" s="6">
        <f t="shared" si="8"/>
        <v>112</v>
      </c>
      <c r="C115" s="7">
        <v>43483</v>
      </c>
      <c r="D115" s="8" t="str">
        <f t="shared" si="7"/>
        <v>Jumat</v>
      </c>
      <c r="E115" s="9" t="s">
        <v>15</v>
      </c>
      <c r="F115" s="9" t="s">
        <v>16</v>
      </c>
      <c r="G115" s="9" t="s">
        <v>22</v>
      </c>
    </row>
    <row r="116" spans="2:7" x14ac:dyDescent="0.25">
      <c r="B116" s="6">
        <f t="shared" si="8"/>
        <v>113</v>
      </c>
      <c r="C116" s="7">
        <v>43483</v>
      </c>
      <c r="D116" s="8" t="str">
        <f t="shared" si="7"/>
        <v>Jumat</v>
      </c>
      <c r="E116" s="9" t="s">
        <v>15</v>
      </c>
      <c r="F116" s="9" t="s">
        <v>20</v>
      </c>
      <c r="G116" s="9" t="s">
        <v>17</v>
      </c>
    </row>
    <row r="117" spans="2:7" x14ac:dyDescent="0.25">
      <c r="B117" s="6">
        <f t="shared" si="8"/>
        <v>114</v>
      </c>
      <c r="C117" s="7">
        <v>43483</v>
      </c>
      <c r="D117" s="8" t="str">
        <f t="shared" si="7"/>
        <v>Jumat</v>
      </c>
      <c r="E117" s="9" t="s">
        <v>7</v>
      </c>
      <c r="F117" s="9" t="s">
        <v>8</v>
      </c>
      <c r="G117" s="9" t="s">
        <v>9</v>
      </c>
    </row>
    <row r="118" spans="2:7" x14ac:dyDescent="0.25">
      <c r="B118" s="6">
        <f t="shared" si="8"/>
        <v>115</v>
      </c>
      <c r="C118" s="7">
        <v>43483</v>
      </c>
      <c r="D118" s="8" t="str">
        <f t="shared" si="7"/>
        <v>Jumat</v>
      </c>
      <c r="E118" s="9" t="s">
        <v>15</v>
      </c>
      <c r="F118" s="9" t="s">
        <v>16</v>
      </c>
      <c r="G118" s="9" t="s">
        <v>17</v>
      </c>
    </row>
    <row r="119" spans="2:7" x14ac:dyDescent="0.25">
      <c r="B119" s="6">
        <f t="shared" si="8"/>
        <v>116</v>
      </c>
      <c r="C119" s="7">
        <v>43483</v>
      </c>
      <c r="D119" s="8" t="str">
        <f t="shared" si="7"/>
        <v>Jumat</v>
      </c>
      <c r="E119" s="9" t="s">
        <v>7</v>
      </c>
      <c r="F119" s="9" t="s">
        <v>16</v>
      </c>
      <c r="G119" s="9" t="s">
        <v>9</v>
      </c>
    </row>
    <row r="120" spans="2:7" x14ac:dyDescent="0.25">
      <c r="B120" s="6">
        <f t="shared" si="8"/>
        <v>117</v>
      </c>
      <c r="C120" s="7">
        <v>43483</v>
      </c>
      <c r="D120" s="8" t="str">
        <f t="shared" si="7"/>
        <v>Jumat</v>
      </c>
      <c r="E120" s="9" t="s">
        <v>15</v>
      </c>
      <c r="F120" s="9" t="s">
        <v>20</v>
      </c>
      <c r="G120" s="9" t="s">
        <v>17</v>
      </c>
    </row>
    <row r="121" spans="2:7" x14ac:dyDescent="0.25">
      <c r="B121" s="6">
        <f t="shared" si="8"/>
        <v>118</v>
      </c>
      <c r="C121" s="7">
        <v>43483</v>
      </c>
      <c r="D121" s="8" t="str">
        <f t="shared" si="7"/>
        <v>Jumat</v>
      </c>
      <c r="E121" s="9" t="s">
        <v>10</v>
      </c>
      <c r="F121" s="9" t="s">
        <v>8</v>
      </c>
      <c r="G121" s="9" t="s">
        <v>22</v>
      </c>
    </row>
    <row r="122" spans="2:7" x14ac:dyDescent="0.25">
      <c r="B122" s="6">
        <f t="shared" si="8"/>
        <v>119</v>
      </c>
      <c r="C122" s="7">
        <v>43483</v>
      </c>
      <c r="D122" s="8" t="str">
        <f t="shared" si="7"/>
        <v>Jumat</v>
      </c>
      <c r="E122" s="9" t="s">
        <v>7</v>
      </c>
      <c r="F122" s="9" t="s">
        <v>16</v>
      </c>
      <c r="G122" s="9" t="s">
        <v>9</v>
      </c>
    </row>
    <row r="123" spans="2:7" x14ac:dyDescent="0.25">
      <c r="B123" s="6">
        <f t="shared" si="8"/>
        <v>120</v>
      </c>
      <c r="C123" s="7">
        <v>43483</v>
      </c>
      <c r="D123" s="8" t="str">
        <f t="shared" si="7"/>
        <v>Jumat</v>
      </c>
      <c r="E123" s="9" t="s">
        <v>15</v>
      </c>
      <c r="F123" s="9" t="s">
        <v>8</v>
      </c>
      <c r="G123" s="9" t="s">
        <v>22</v>
      </c>
    </row>
    <row r="124" spans="2:7" x14ac:dyDescent="0.25">
      <c r="B124" s="6">
        <f t="shared" si="8"/>
        <v>121</v>
      </c>
      <c r="C124" s="7">
        <v>43484</v>
      </c>
      <c r="D124" s="8" t="str">
        <f t="shared" si="7"/>
        <v>Sabtu</v>
      </c>
      <c r="E124" s="9" t="s">
        <v>10</v>
      </c>
      <c r="F124" s="9" t="s">
        <v>16</v>
      </c>
      <c r="G124" s="9" t="s">
        <v>17</v>
      </c>
    </row>
    <row r="125" spans="2:7" x14ac:dyDescent="0.25">
      <c r="B125" s="6">
        <f t="shared" si="8"/>
        <v>122</v>
      </c>
      <c r="C125" s="7">
        <v>43484</v>
      </c>
      <c r="D125" s="8" t="str">
        <f t="shared" si="7"/>
        <v>Sabtu</v>
      </c>
      <c r="E125" s="9" t="s">
        <v>7</v>
      </c>
      <c r="F125" s="9" t="s">
        <v>20</v>
      </c>
      <c r="G125" s="9" t="s">
        <v>9</v>
      </c>
    </row>
    <row r="126" spans="2:7" x14ac:dyDescent="0.25">
      <c r="B126" s="6">
        <f t="shared" si="8"/>
        <v>123</v>
      </c>
      <c r="C126" s="7">
        <v>43484</v>
      </c>
      <c r="D126" s="8" t="str">
        <f t="shared" si="7"/>
        <v>Sabtu</v>
      </c>
      <c r="E126" s="9" t="s">
        <v>7</v>
      </c>
      <c r="F126" s="9" t="s">
        <v>8</v>
      </c>
      <c r="G126" s="9" t="s">
        <v>17</v>
      </c>
    </row>
    <row r="127" spans="2:7" x14ac:dyDescent="0.25">
      <c r="B127" s="6">
        <f t="shared" si="8"/>
        <v>124</v>
      </c>
      <c r="C127" s="7">
        <v>43484</v>
      </c>
      <c r="D127" s="8" t="str">
        <f t="shared" si="7"/>
        <v>Sabtu</v>
      </c>
      <c r="E127" s="9" t="s">
        <v>10</v>
      </c>
      <c r="F127" s="9" t="s">
        <v>16</v>
      </c>
      <c r="G127" s="9" t="s">
        <v>9</v>
      </c>
    </row>
    <row r="128" spans="2:7" x14ac:dyDescent="0.25">
      <c r="B128" s="6">
        <f t="shared" si="8"/>
        <v>125</v>
      </c>
      <c r="C128" s="7">
        <v>43484</v>
      </c>
      <c r="D128" s="8" t="str">
        <f t="shared" si="7"/>
        <v>Sabtu</v>
      </c>
      <c r="E128" s="9" t="s">
        <v>15</v>
      </c>
      <c r="F128" s="9" t="s">
        <v>16</v>
      </c>
      <c r="G128" s="9" t="s">
        <v>17</v>
      </c>
    </row>
    <row r="129" spans="2:7" x14ac:dyDescent="0.25">
      <c r="B129" s="6">
        <f t="shared" si="8"/>
        <v>126</v>
      </c>
      <c r="C129" s="7">
        <v>43484</v>
      </c>
      <c r="D129" s="8" t="str">
        <f t="shared" si="7"/>
        <v>Sabtu</v>
      </c>
      <c r="E129" s="9" t="s">
        <v>10</v>
      </c>
      <c r="F129" s="9" t="s">
        <v>20</v>
      </c>
      <c r="G129" s="9" t="s">
        <v>22</v>
      </c>
    </row>
    <row r="130" spans="2:7" x14ac:dyDescent="0.25">
      <c r="B130" s="6">
        <f t="shared" si="8"/>
        <v>127</v>
      </c>
      <c r="C130" s="7">
        <v>43484</v>
      </c>
      <c r="D130" s="8" t="str">
        <f t="shared" si="7"/>
        <v>Sabtu</v>
      </c>
      <c r="E130" s="9" t="s">
        <v>7</v>
      </c>
      <c r="F130" s="9" t="s">
        <v>8</v>
      </c>
      <c r="G130" s="9" t="s">
        <v>9</v>
      </c>
    </row>
    <row r="131" spans="2:7" x14ac:dyDescent="0.25">
      <c r="B131" s="6">
        <f t="shared" si="8"/>
        <v>128</v>
      </c>
      <c r="C131" s="7">
        <v>43484</v>
      </c>
      <c r="D131" s="8" t="str">
        <f t="shared" si="7"/>
        <v>Sabtu</v>
      </c>
      <c r="E131" s="9" t="s">
        <v>15</v>
      </c>
      <c r="F131" s="9" t="s">
        <v>8</v>
      </c>
      <c r="G131" s="9" t="s">
        <v>22</v>
      </c>
    </row>
    <row r="132" spans="2:7" x14ac:dyDescent="0.25">
      <c r="B132" s="6">
        <f t="shared" si="8"/>
        <v>129</v>
      </c>
      <c r="C132" s="7">
        <v>43485</v>
      </c>
      <c r="D132" s="8" t="str">
        <f t="shared" ref="D132:D195" si="9">IF(C132&lt;&gt;"",VLOOKUP(MOD(C132,7),J$62:K$68,2))</f>
        <v>Minggu</v>
      </c>
      <c r="E132" s="9" t="s">
        <v>10</v>
      </c>
      <c r="F132" s="9" t="s">
        <v>16</v>
      </c>
      <c r="G132" s="9" t="s">
        <v>17</v>
      </c>
    </row>
    <row r="133" spans="2:7" x14ac:dyDescent="0.25">
      <c r="B133" s="6">
        <f t="shared" si="8"/>
        <v>130</v>
      </c>
      <c r="C133" s="7">
        <v>43485</v>
      </c>
      <c r="D133" s="8" t="str">
        <f t="shared" si="9"/>
        <v>Minggu</v>
      </c>
      <c r="E133" s="9" t="s">
        <v>7</v>
      </c>
      <c r="F133" s="9" t="s">
        <v>8</v>
      </c>
      <c r="G133" s="9" t="s">
        <v>9</v>
      </c>
    </row>
    <row r="134" spans="2:7" x14ac:dyDescent="0.25">
      <c r="B134" s="6">
        <f t="shared" ref="B134:B197" si="10">IF(C134&lt;&gt;"",B133+1,"")</f>
        <v>131</v>
      </c>
      <c r="C134" s="7">
        <v>43485</v>
      </c>
      <c r="D134" s="8" t="str">
        <f t="shared" si="9"/>
        <v>Minggu</v>
      </c>
      <c r="E134" s="9" t="s">
        <v>15</v>
      </c>
      <c r="F134" s="9" t="s">
        <v>16</v>
      </c>
      <c r="G134" s="9" t="s">
        <v>22</v>
      </c>
    </row>
    <row r="135" spans="2:7" x14ac:dyDescent="0.25">
      <c r="B135" s="6">
        <f t="shared" si="10"/>
        <v>132</v>
      </c>
      <c r="C135" s="7">
        <v>43485</v>
      </c>
      <c r="D135" s="8" t="str">
        <f t="shared" si="9"/>
        <v>Minggu</v>
      </c>
      <c r="E135" s="9" t="s">
        <v>10</v>
      </c>
      <c r="F135" s="9" t="s">
        <v>20</v>
      </c>
      <c r="G135" s="9" t="s">
        <v>17</v>
      </c>
    </row>
    <row r="136" spans="2:7" x14ac:dyDescent="0.25">
      <c r="B136" s="6">
        <f t="shared" si="10"/>
        <v>133</v>
      </c>
      <c r="C136" s="7">
        <v>43485</v>
      </c>
      <c r="D136" s="8" t="str">
        <f t="shared" si="9"/>
        <v>Minggu</v>
      </c>
      <c r="E136" s="9" t="s">
        <v>7</v>
      </c>
      <c r="F136" s="9" t="s">
        <v>8</v>
      </c>
      <c r="G136" s="9" t="s">
        <v>9</v>
      </c>
    </row>
    <row r="137" spans="2:7" x14ac:dyDescent="0.25">
      <c r="B137" s="6">
        <f t="shared" si="10"/>
        <v>134</v>
      </c>
      <c r="C137" s="7">
        <v>43485</v>
      </c>
      <c r="D137" s="8" t="str">
        <f t="shared" si="9"/>
        <v>Minggu</v>
      </c>
      <c r="E137" s="9" t="s">
        <v>7</v>
      </c>
      <c r="F137" s="9" t="s">
        <v>16</v>
      </c>
      <c r="G137" s="9" t="s">
        <v>17</v>
      </c>
    </row>
    <row r="138" spans="2:7" x14ac:dyDescent="0.25">
      <c r="B138" s="6">
        <f t="shared" si="10"/>
        <v>135</v>
      </c>
      <c r="C138" s="7">
        <v>43485</v>
      </c>
      <c r="D138" s="8" t="str">
        <f t="shared" si="9"/>
        <v>Minggu</v>
      </c>
      <c r="E138" s="9" t="s">
        <v>7</v>
      </c>
      <c r="F138" s="9" t="s">
        <v>16</v>
      </c>
      <c r="G138" s="9" t="s">
        <v>22</v>
      </c>
    </row>
    <row r="139" spans="2:7" x14ac:dyDescent="0.25">
      <c r="B139" s="6">
        <f t="shared" si="10"/>
        <v>136</v>
      </c>
      <c r="C139" s="7">
        <v>43485</v>
      </c>
      <c r="D139" s="8" t="str">
        <f t="shared" si="9"/>
        <v>Minggu</v>
      </c>
      <c r="E139" s="9" t="s">
        <v>7</v>
      </c>
      <c r="F139" s="9" t="s">
        <v>20</v>
      </c>
      <c r="G139" s="9" t="s">
        <v>17</v>
      </c>
    </row>
    <row r="140" spans="2:7" x14ac:dyDescent="0.25">
      <c r="B140" s="6">
        <f t="shared" si="10"/>
        <v>137</v>
      </c>
      <c r="C140" s="7">
        <v>43485</v>
      </c>
      <c r="D140" s="8" t="str">
        <f t="shared" si="9"/>
        <v>Minggu</v>
      </c>
      <c r="E140" s="9" t="s">
        <v>15</v>
      </c>
      <c r="F140" s="9" t="s">
        <v>8</v>
      </c>
      <c r="G140" s="9" t="s">
        <v>9</v>
      </c>
    </row>
    <row r="141" spans="2:7" x14ac:dyDescent="0.25">
      <c r="B141" s="6">
        <f t="shared" si="10"/>
        <v>138</v>
      </c>
      <c r="C141" s="7">
        <v>43485</v>
      </c>
      <c r="D141" s="8" t="str">
        <f t="shared" si="9"/>
        <v>Minggu</v>
      </c>
      <c r="E141" s="9" t="s">
        <v>7</v>
      </c>
      <c r="F141" s="9" t="s">
        <v>16</v>
      </c>
      <c r="G141" s="9" t="s">
        <v>17</v>
      </c>
    </row>
    <row r="142" spans="2:7" x14ac:dyDescent="0.25">
      <c r="B142" s="6">
        <f t="shared" si="10"/>
        <v>139</v>
      </c>
      <c r="C142" s="7">
        <v>43485</v>
      </c>
      <c r="D142" s="8" t="str">
        <f t="shared" si="9"/>
        <v>Minggu</v>
      </c>
      <c r="E142" s="9" t="s">
        <v>15</v>
      </c>
      <c r="F142" s="9" t="s">
        <v>8</v>
      </c>
      <c r="G142" s="9" t="s">
        <v>9</v>
      </c>
    </row>
    <row r="143" spans="2:7" x14ac:dyDescent="0.25">
      <c r="B143" s="6">
        <f t="shared" si="10"/>
        <v>140</v>
      </c>
      <c r="C143" s="7">
        <v>43486</v>
      </c>
      <c r="D143" s="8" t="str">
        <f t="shared" si="9"/>
        <v>Senin</v>
      </c>
      <c r="E143" s="9" t="s">
        <v>10</v>
      </c>
      <c r="F143" s="9" t="s">
        <v>16</v>
      </c>
      <c r="G143" s="9" t="s">
        <v>17</v>
      </c>
    </row>
    <row r="144" spans="2:7" x14ac:dyDescent="0.25">
      <c r="B144" s="6">
        <f t="shared" si="10"/>
        <v>141</v>
      </c>
      <c r="C144" s="7">
        <v>43486</v>
      </c>
      <c r="D144" s="8" t="str">
        <f t="shared" si="9"/>
        <v>Senin</v>
      </c>
      <c r="E144" s="9" t="s">
        <v>7</v>
      </c>
      <c r="F144" s="9" t="s">
        <v>16</v>
      </c>
      <c r="G144" s="9" t="s">
        <v>22</v>
      </c>
    </row>
    <row r="145" spans="2:7" x14ac:dyDescent="0.25">
      <c r="B145" s="6">
        <f t="shared" si="10"/>
        <v>142</v>
      </c>
      <c r="C145" s="7">
        <v>43486</v>
      </c>
      <c r="D145" s="8" t="str">
        <f t="shared" si="9"/>
        <v>Senin</v>
      </c>
      <c r="E145" s="9" t="s">
        <v>7</v>
      </c>
      <c r="F145" s="9" t="s">
        <v>8</v>
      </c>
      <c r="G145" s="9" t="s">
        <v>9</v>
      </c>
    </row>
    <row r="146" spans="2:7" x14ac:dyDescent="0.25">
      <c r="B146" s="6">
        <f t="shared" si="10"/>
        <v>143</v>
      </c>
      <c r="C146" s="7">
        <v>43486</v>
      </c>
      <c r="D146" s="8" t="str">
        <f t="shared" si="9"/>
        <v>Senin</v>
      </c>
      <c r="E146" s="9" t="s">
        <v>7</v>
      </c>
      <c r="F146" s="9" t="s">
        <v>16</v>
      </c>
      <c r="G146" s="9" t="s">
        <v>22</v>
      </c>
    </row>
    <row r="147" spans="2:7" x14ac:dyDescent="0.25">
      <c r="B147" s="6">
        <f t="shared" si="10"/>
        <v>144</v>
      </c>
      <c r="C147" s="7">
        <v>43486</v>
      </c>
      <c r="D147" s="8" t="str">
        <f t="shared" si="9"/>
        <v>Senin</v>
      </c>
      <c r="E147" s="9" t="s">
        <v>15</v>
      </c>
      <c r="F147" s="9" t="s">
        <v>8</v>
      </c>
      <c r="G147" s="9" t="s">
        <v>17</v>
      </c>
    </row>
    <row r="148" spans="2:7" x14ac:dyDescent="0.25">
      <c r="B148" s="6">
        <f t="shared" si="10"/>
        <v>145</v>
      </c>
      <c r="C148" s="7">
        <v>43486</v>
      </c>
      <c r="D148" s="8" t="str">
        <f t="shared" si="9"/>
        <v>Senin</v>
      </c>
      <c r="E148" s="9" t="s">
        <v>10</v>
      </c>
      <c r="F148" s="9" t="s">
        <v>16</v>
      </c>
      <c r="G148" s="9" t="s">
        <v>9</v>
      </c>
    </row>
    <row r="149" spans="2:7" x14ac:dyDescent="0.25">
      <c r="B149" s="6">
        <f t="shared" si="10"/>
        <v>146</v>
      </c>
      <c r="C149" s="7">
        <v>43487</v>
      </c>
      <c r="D149" s="8" t="str">
        <f t="shared" si="9"/>
        <v>Selasa</v>
      </c>
      <c r="E149" s="9" t="s">
        <v>7</v>
      </c>
      <c r="F149" s="9" t="s">
        <v>20</v>
      </c>
      <c r="G149" s="9" t="s">
        <v>17</v>
      </c>
    </row>
    <row r="150" spans="2:7" x14ac:dyDescent="0.25">
      <c r="B150" s="6">
        <f t="shared" si="10"/>
        <v>147</v>
      </c>
      <c r="C150" s="7">
        <v>43487</v>
      </c>
      <c r="D150" s="8" t="str">
        <f t="shared" si="9"/>
        <v>Selasa</v>
      </c>
      <c r="E150" s="9" t="s">
        <v>7</v>
      </c>
      <c r="F150" s="9" t="s">
        <v>8</v>
      </c>
      <c r="G150" s="9" t="s">
        <v>9</v>
      </c>
    </row>
    <row r="151" spans="2:7" x14ac:dyDescent="0.25">
      <c r="B151" s="6">
        <f t="shared" si="10"/>
        <v>148</v>
      </c>
      <c r="C151" s="7">
        <v>43487</v>
      </c>
      <c r="D151" s="8" t="str">
        <f t="shared" si="9"/>
        <v>Selasa</v>
      </c>
      <c r="E151" s="9" t="s">
        <v>15</v>
      </c>
      <c r="F151" s="9" t="s">
        <v>16</v>
      </c>
      <c r="G151" s="9" t="s">
        <v>17</v>
      </c>
    </row>
    <row r="152" spans="2:7" x14ac:dyDescent="0.25">
      <c r="B152" s="6">
        <f t="shared" si="10"/>
        <v>149</v>
      </c>
      <c r="C152" s="7">
        <v>43487</v>
      </c>
      <c r="D152" s="8" t="str">
        <f t="shared" si="9"/>
        <v>Selasa</v>
      </c>
      <c r="E152" s="9" t="s">
        <v>7</v>
      </c>
      <c r="F152" s="9" t="s">
        <v>16</v>
      </c>
      <c r="G152" s="9" t="s">
        <v>22</v>
      </c>
    </row>
    <row r="153" spans="2:7" x14ac:dyDescent="0.25">
      <c r="B153" s="6">
        <f t="shared" si="10"/>
        <v>150</v>
      </c>
      <c r="C153" s="7">
        <v>43487</v>
      </c>
      <c r="D153" s="8" t="str">
        <f t="shared" si="9"/>
        <v>Selasa</v>
      </c>
      <c r="E153" s="9" t="s">
        <v>15</v>
      </c>
      <c r="F153" s="9" t="s">
        <v>20</v>
      </c>
      <c r="G153" s="9" t="s">
        <v>22</v>
      </c>
    </row>
    <row r="154" spans="2:7" x14ac:dyDescent="0.25">
      <c r="B154" s="6">
        <f t="shared" si="10"/>
        <v>151</v>
      </c>
      <c r="C154" s="7">
        <v>43488</v>
      </c>
      <c r="D154" s="8" t="str">
        <f t="shared" si="9"/>
        <v>Rabu</v>
      </c>
      <c r="E154" s="9" t="s">
        <v>10</v>
      </c>
      <c r="F154" s="9" t="s">
        <v>8</v>
      </c>
      <c r="G154" s="9" t="s">
        <v>17</v>
      </c>
    </row>
    <row r="155" spans="2:7" x14ac:dyDescent="0.25">
      <c r="B155" s="6">
        <f t="shared" si="10"/>
        <v>152</v>
      </c>
      <c r="C155" s="7">
        <v>43488</v>
      </c>
      <c r="D155" s="8" t="str">
        <f t="shared" si="9"/>
        <v>Rabu</v>
      </c>
      <c r="E155" s="9" t="s">
        <v>7</v>
      </c>
      <c r="F155" s="9" t="s">
        <v>16</v>
      </c>
      <c r="G155" s="9" t="s">
        <v>9</v>
      </c>
    </row>
    <row r="156" spans="2:7" x14ac:dyDescent="0.25">
      <c r="B156" s="6">
        <f t="shared" si="10"/>
        <v>153</v>
      </c>
      <c r="C156" s="7">
        <v>43488</v>
      </c>
      <c r="D156" s="8" t="str">
        <f t="shared" si="9"/>
        <v>Rabu</v>
      </c>
      <c r="E156" s="9" t="s">
        <v>15</v>
      </c>
      <c r="F156" s="9" t="s">
        <v>8</v>
      </c>
      <c r="G156" s="9" t="s">
        <v>17</v>
      </c>
    </row>
    <row r="157" spans="2:7" x14ac:dyDescent="0.25">
      <c r="B157" s="6">
        <f t="shared" si="10"/>
        <v>154</v>
      </c>
      <c r="C157" s="7">
        <v>43488</v>
      </c>
      <c r="D157" s="8" t="str">
        <f t="shared" si="9"/>
        <v>Rabu</v>
      </c>
      <c r="E157" s="9" t="s">
        <v>10</v>
      </c>
      <c r="F157" s="9" t="s">
        <v>8</v>
      </c>
      <c r="G157" s="9" t="s">
        <v>9</v>
      </c>
    </row>
    <row r="158" spans="2:7" x14ac:dyDescent="0.25">
      <c r="B158" s="6">
        <f t="shared" si="10"/>
        <v>155</v>
      </c>
      <c r="C158" s="7">
        <v>43488</v>
      </c>
      <c r="D158" s="8" t="str">
        <f t="shared" si="9"/>
        <v>Rabu</v>
      </c>
      <c r="E158" s="9" t="s">
        <v>7</v>
      </c>
      <c r="F158" s="9" t="s">
        <v>16</v>
      </c>
      <c r="G158" s="9" t="s">
        <v>17</v>
      </c>
    </row>
    <row r="159" spans="2:7" x14ac:dyDescent="0.25">
      <c r="B159" s="6">
        <f t="shared" si="10"/>
        <v>156</v>
      </c>
      <c r="C159" s="7">
        <v>43488</v>
      </c>
      <c r="D159" s="8" t="str">
        <f t="shared" si="9"/>
        <v>Rabu</v>
      </c>
      <c r="E159" s="9" t="s">
        <v>7</v>
      </c>
      <c r="F159" s="9" t="s">
        <v>8</v>
      </c>
      <c r="G159" s="9" t="s">
        <v>22</v>
      </c>
    </row>
    <row r="160" spans="2:7" x14ac:dyDescent="0.25">
      <c r="B160" s="6">
        <f t="shared" si="10"/>
        <v>157</v>
      </c>
      <c r="C160" s="7">
        <v>43489</v>
      </c>
      <c r="D160" s="8" t="str">
        <f t="shared" si="9"/>
        <v>Kamis</v>
      </c>
      <c r="E160" s="9" t="s">
        <v>15</v>
      </c>
      <c r="F160" s="9" t="s">
        <v>16</v>
      </c>
      <c r="G160" s="9" t="s">
        <v>9</v>
      </c>
    </row>
    <row r="161" spans="2:7" x14ac:dyDescent="0.25">
      <c r="B161" s="6">
        <f t="shared" si="10"/>
        <v>158</v>
      </c>
      <c r="C161" s="7">
        <v>43489</v>
      </c>
      <c r="D161" s="8" t="str">
        <f t="shared" si="9"/>
        <v>Kamis</v>
      </c>
      <c r="E161" s="9" t="s">
        <v>7</v>
      </c>
      <c r="F161" s="9" t="s">
        <v>20</v>
      </c>
      <c r="G161" s="9" t="s">
        <v>22</v>
      </c>
    </row>
    <row r="162" spans="2:7" x14ac:dyDescent="0.25">
      <c r="B162" s="6">
        <f t="shared" si="10"/>
        <v>159</v>
      </c>
      <c r="C162" s="7">
        <v>43489</v>
      </c>
      <c r="D162" s="8" t="str">
        <f t="shared" si="9"/>
        <v>Kamis</v>
      </c>
      <c r="E162" s="9" t="s">
        <v>15</v>
      </c>
      <c r="F162" s="9" t="s">
        <v>8</v>
      </c>
      <c r="G162" s="9" t="s">
        <v>17</v>
      </c>
    </row>
    <row r="163" spans="2:7" x14ac:dyDescent="0.25">
      <c r="B163" s="6">
        <f t="shared" si="10"/>
        <v>160</v>
      </c>
      <c r="C163" s="7">
        <v>43489</v>
      </c>
      <c r="D163" s="8" t="str">
        <f t="shared" si="9"/>
        <v>Kamis</v>
      </c>
      <c r="E163" s="9" t="s">
        <v>10</v>
      </c>
      <c r="F163" s="9" t="s">
        <v>16</v>
      </c>
      <c r="G163" s="9" t="s">
        <v>9</v>
      </c>
    </row>
    <row r="164" spans="2:7" x14ac:dyDescent="0.25">
      <c r="B164" s="6">
        <f t="shared" si="10"/>
        <v>161</v>
      </c>
      <c r="C164" s="7">
        <v>43489</v>
      </c>
      <c r="D164" s="8" t="str">
        <f t="shared" si="9"/>
        <v>Kamis</v>
      </c>
      <c r="E164" s="9" t="s">
        <v>7</v>
      </c>
      <c r="F164" s="9" t="s">
        <v>16</v>
      </c>
      <c r="G164" s="9" t="s">
        <v>17</v>
      </c>
    </row>
    <row r="165" spans="2:7" x14ac:dyDescent="0.25">
      <c r="B165" s="6">
        <f t="shared" si="10"/>
        <v>162</v>
      </c>
      <c r="C165" s="7">
        <v>43489</v>
      </c>
      <c r="D165" s="8" t="str">
        <f t="shared" si="9"/>
        <v>Kamis</v>
      </c>
      <c r="E165" s="9" t="s">
        <v>7</v>
      </c>
      <c r="F165" s="9" t="s">
        <v>20</v>
      </c>
      <c r="G165" s="9" t="s">
        <v>9</v>
      </c>
    </row>
    <row r="166" spans="2:7" x14ac:dyDescent="0.25">
      <c r="B166" s="6">
        <f t="shared" si="10"/>
        <v>163</v>
      </c>
      <c r="C166" s="7">
        <v>43489</v>
      </c>
      <c r="D166" s="8" t="str">
        <f t="shared" si="9"/>
        <v>Kamis</v>
      </c>
      <c r="E166" s="9" t="s">
        <v>15</v>
      </c>
      <c r="F166" s="9" t="s">
        <v>8</v>
      </c>
      <c r="G166" s="9" t="s">
        <v>17</v>
      </c>
    </row>
    <row r="167" spans="2:7" x14ac:dyDescent="0.25">
      <c r="B167" s="6">
        <f t="shared" si="10"/>
        <v>164</v>
      </c>
      <c r="C167" s="7">
        <v>43490</v>
      </c>
      <c r="D167" s="8" t="str">
        <f t="shared" si="9"/>
        <v>Jumat</v>
      </c>
      <c r="E167" s="9" t="s">
        <v>10</v>
      </c>
      <c r="F167" s="9" t="s">
        <v>16</v>
      </c>
      <c r="G167" s="9" t="s">
        <v>22</v>
      </c>
    </row>
    <row r="168" spans="2:7" x14ac:dyDescent="0.25">
      <c r="B168" s="6">
        <f t="shared" si="10"/>
        <v>165</v>
      </c>
      <c r="C168" s="7">
        <v>43490</v>
      </c>
      <c r="D168" s="8" t="str">
        <f t="shared" si="9"/>
        <v>Jumat</v>
      </c>
      <c r="E168" s="9" t="s">
        <v>7</v>
      </c>
      <c r="F168" s="9" t="s">
        <v>8</v>
      </c>
      <c r="G168" s="9" t="s">
        <v>9</v>
      </c>
    </row>
    <row r="169" spans="2:7" x14ac:dyDescent="0.25">
      <c r="B169" s="6">
        <f t="shared" si="10"/>
        <v>166</v>
      </c>
      <c r="C169" s="7">
        <v>43490</v>
      </c>
      <c r="D169" s="8" t="str">
        <f t="shared" si="9"/>
        <v>Jumat</v>
      </c>
      <c r="E169" s="9" t="s">
        <v>15</v>
      </c>
      <c r="F169" s="9" t="s">
        <v>16</v>
      </c>
      <c r="G169" s="9" t="s">
        <v>22</v>
      </c>
    </row>
    <row r="170" spans="2:7" x14ac:dyDescent="0.25">
      <c r="B170" s="6">
        <f t="shared" si="10"/>
        <v>167</v>
      </c>
      <c r="C170" s="7">
        <v>43490</v>
      </c>
      <c r="D170" s="8" t="str">
        <f t="shared" si="9"/>
        <v>Jumat</v>
      </c>
      <c r="E170" s="9" t="s">
        <v>10</v>
      </c>
      <c r="F170" s="9" t="s">
        <v>16</v>
      </c>
      <c r="G170" s="9" t="s">
        <v>17</v>
      </c>
    </row>
    <row r="171" spans="2:7" x14ac:dyDescent="0.25">
      <c r="B171" s="6">
        <f t="shared" si="10"/>
        <v>168</v>
      </c>
      <c r="C171" s="7">
        <v>43490</v>
      </c>
      <c r="D171" s="8" t="str">
        <f t="shared" si="9"/>
        <v>Jumat</v>
      </c>
      <c r="E171" s="9" t="s">
        <v>7</v>
      </c>
      <c r="F171" s="9" t="s">
        <v>8</v>
      </c>
      <c r="G171" s="9" t="s">
        <v>9</v>
      </c>
    </row>
    <row r="172" spans="2:7" x14ac:dyDescent="0.25">
      <c r="B172" s="6">
        <f t="shared" si="10"/>
        <v>169</v>
      </c>
      <c r="C172" s="7">
        <v>43490</v>
      </c>
      <c r="D172" s="8" t="str">
        <f t="shared" si="9"/>
        <v>Jumat</v>
      </c>
      <c r="E172" s="9" t="s">
        <v>7</v>
      </c>
      <c r="F172" s="9" t="s">
        <v>20</v>
      </c>
      <c r="G172" s="9" t="s">
        <v>17</v>
      </c>
    </row>
    <row r="173" spans="2:7" x14ac:dyDescent="0.25">
      <c r="B173" s="6">
        <f t="shared" si="10"/>
        <v>170</v>
      </c>
      <c r="C173" s="7">
        <v>43490</v>
      </c>
      <c r="D173" s="8" t="str">
        <f t="shared" si="9"/>
        <v>Jumat</v>
      </c>
      <c r="E173" s="9" t="s">
        <v>15</v>
      </c>
      <c r="F173" s="9" t="s">
        <v>8</v>
      </c>
      <c r="G173" s="9" t="s">
        <v>9</v>
      </c>
    </row>
    <row r="174" spans="2:7" x14ac:dyDescent="0.25">
      <c r="B174" s="6">
        <f t="shared" si="10"/>
        <v>171</v>
      </c>
      <c r="C174" s="7">
        <v>43490</v>
      </c>
      <c r="D174" s="8" t="str">
        <f t="shared" si="9"/>
        <v>Jumat</v>
      </c>
      <c r="E174" s="9" t="s">
        <v>10</v>
      </c>
      <c r="F174" s="9" t="s">
        <v>16</v>
      </c>
      <c r="G174" s="9" t="s">
        <v>17</v>
      </c>
    </row>
    <row r="175" spans="2:7" x14ac:dyDescent="0.25">
      <c r="B175" s="6">
        <f t="shared" si="10"/>
        <v>172</v>
      </c>
      <c r="C175" s="7">
        <v>43490</v>
      </c>
      <c r="D175" s="8" t="str">
        <f t="shared" si="9"/>
        <v>Jumat</v>
      </c>
      <c r="E175" s="9" t="s">
        <v>7</v>
      </c>
      <c r="F175" s="9" t="s">
        <v>8</v>
      </c>
      <c r="G175" s="9" t="s">
        <v>22</v>
      </c>
    </row>
    <row r="176" spans="2:7" x14ac:dyDescent="0.25">
      <c r="B176" s="6">
        <f t="shared" si="10"/>
        <v>173</v>
      </c>
      <c r="C176" s="7">
        <v>43491</v>
      </c>
      <c r="D176" s="8" t="str">
        <f t="shared" si="9"/>
        <v>Sabtu</v>
      </c>
      <c r="E176" s="9" t="s">
        <v>7</v>
      </c>
      <c r="F176" s="9" t="s">
        <v>16</v>
      </c>
      <c r="G176" s="9" t="s">
        <v>9</v>
      </c>
    </row>
    <row r="177" spans="2:7" x14ac:dyDescent="0.25">
      <c r="B177" s="6">
        <f t="shared" si="10"/>
        <v>174</v>
      </c>
      <c r="C177" s="7">
        <v>43491</v>
      </c>
      <c r="D177" s="8" t="str">
        <f t="shared" si="9"/>
        <v>Sabtu</v>
      </c>
      <c r="E177" s="9" t="s">
        <v>15</v>
      </c>
      <c r="F177" s="9" t="s">
        <v>8</v>
      </c>
      <c r="G177" s="9" t="s">
        <v>22</v>
      </c>
    </row>
    <row r="178" spans="2:7" x14ac:dyDescent="0.25">
      <c r="B178" s="6">
        <f t="shared" si="10"/>
        <v>175</v>
      </c>
      <c r="C178" s="7">
        <v>43491</v>
      </c>
      <c r="D178" s="8" t="str">
        <f t="shared" si="9"/>
        <v>Sabtu</v>
      </c>
      <c r="E178" s="9" t="s">
        <v>10</v>
      </c>
      <c r="F178" s="9" t="s">
        <v>16</v>
      </c>
      <c r="G178" s="9" t="s">
        <v>17</v>
      </c>
    </row>
    <row r="179" spans="2:7" x14ac:dyDescent="0.25">
      <c r="B179" s="6">
        <f t="shared" si="10"/>
        <v>176</v>
      </c>
      <c r="C179" s="7">
        <v>43491</v>
      </c>
      <c r="D179" s="8" t="str">
        <f t="shared" si="9"/>
        <v>Sabtu</v>
      </c>
      <c r="E179" s="9" t="s">
        <v>7</v>
      </c>
      <c r="F179" s="9" t="s">
        <v>8</v>
      </c>
      <c r="G179" s="9" t="s">
        <v>9</v>
      </c>
    </row>
    <row r="180" spans="2:7" x14ac:dyDescent="0.25">
      <c r="B180" s="6">
        <f t="shared" si="10"/>
        <v>177</v>
      </c>
      <c r="C180" s="7">
        <v>43491</v>
      </c>
      <c r="D180" s="8" t="str">
        <f t="shared" si="9"/>
        <v>Sabtu</v>
      </c>
      <c r="E180" s="9" t="s">
        <v>15</v>
      </c>
      <c r="F180" s="9" t="s">
        <v>16</v>
      </c>
      <c r="G180" s="9" t="s">
        <v>17</v>
      </c>
    </row>
    <row r="181" spans="2:7" x14ac:dyDescent="0.25">
      <c r="B181" s="6">
        <f t="shared" si="10"/>
        <v>178</v>
      </c>
      <c r="C181" s="7">
        <v>43491</v>
      </c>
      <c r="D181" s="8" t="str">
        <f t="shared" si="9"/>
        <v>Sabtu</v>
      </c>
      <c r="E181" s="9" t="s">
        <v>10</v>
      </c>
      <c r="F181" s="9" t="s">
        <v>20</v>
      </c>
      <c r="G181" s="9" t="s">
        <v>9</v>
      </c>
    </row>
    <row r="182" spans="2:7" x14ac:dyDescent="0.25">
      <c r="B182" s="6">
        <f t="shared" si="10"/>
        <v>179</v>
      </c>
      <c r="C182" s="7">
        <v>43491</v>
      </c>
      <c r="D182" s="8" t="str">
        <f t="shared" si="9"/>
        <v>Sabtu</v>
      </c>
      <c r="E182" s="9" t="s">
        <v>15</v>
      </c>
      <c r="F182" s="9" t="s">
        <v>8</v>
      </c>
      <c r="G182" s="9" t="s">
        <v>17</v>
      </c>
    </row>
    <row r="183" spans="2:7" x14ac:dyDescent="0.25">
      <c r="B183" s="6">
        <f t="shared" si="10"/>
        <v>180</v>
      </c>
      <c r="C183" s="7">
        <v>43491</v>
      </c>
      <c r="D183" s="8" t="str">
        <f t="shared" si="9"/>
        <v>Sabtu</v>
      </c>
      <c r="E183" s="9" t="s">
        <v>7</v>
      </c>
      <c r="F183" s="9" t="s">
        <v>16</v>
      </c>
      <c r="G183" s="9" t="s">
        <v>22</v>
      </c>
    </row>
    <row r="184" spans="2:7" x14ac:dyDescent="0.25">
      <c r="B184" s="6">
        <f t="shared" si="10"/>
        <v>181</v>
      </c>
      <c r="C184" s="7">
        <v>43491</v>
      </c>
      <c r="D184" s="8" t="str">
        <f t="shared" si="9"/>
        <v>Sabtu</v>
      </c>
      <c r="E184" s="9" t="s">
        <v>15</v>
      </c>
      <c r="F184" s="9" t="s">
        <v>16</v>
      </c>
      <c r="G184" s="9" t="s">
        <v>22</v>
      </c>
    </row>
    <row r="185" spans="2:7" x14ac:dyDescent="0.25">
      <c r="B185" s="6">
        <f t="shared" si="10"/>
        <v>182</v>
      </c>
      <c r="C185" s="7">
        <v>43491</v>
      </c>
      <c r="D185" s="8" t="str">
        <f t="shared" si="9"/>
        <v>Sabtu</v>
      </c>
      <c r="E185" s="9" t="s">
        <v>10</v>
      </c>
      <c r="F185" s="9" t="s">
        <v>20</v>
      </c>
      <c r="G185" s="9" t="s">
        <v>17</v>
      </c>
    </row>
    <row r="186" spans="2:7" x14ac:dyDescent="0.25">
      <c r="B186" s="6">
        <f t="shared" si="10"/>
        <v>183</v>
      </c>
      <c r="C186" s="7">
        <v>43491</v>
      </c>
      <c r="D186" s="8" t="str">
        <f t="shared" si="9"/>
        <v>Sabtu</v>
      </c>
      <c r="E186" s="9" t="s">
        <v>7</v>
      </c>
      <c r="F186" s="9" t="s">
        <v>8</v>
      </c>
      <c r="G186" s="9" t="s">
        <v>9</v>
      </c>
    </row>
    <row r="187" spans="2:7" x14ac:dyDescent="0.25">
      <c r="B187" s="6">
        <f t="shared" si="10"/>
        <v>184</v>
      </c>
      <c r="C187" s="7">
        <v>43492</v>
      </c>
      <c r="D187" s="8" t="str">
        <f t="shared" si="9"/>
        <v>Minggu</v>
      </c>
      <c r="E187" s="9" t="s">
        <v>15</v>
      </c>
      <c r="F187" s="9" t="s">
        <v>16</v>
      </c>
      <c r="G187" s="9" t="s">
        <v>17</v>
      </c>
    </row>
    <row r="188" spans="2:7" x14ac:dyDescent="0.25">
      <c r="B188" s="6">
        <f t="shared" si="10"/>
        <v>185</v>
      </c>
      <c r="C188" s="7">
        <v>43492</v>
      </c>
      <c r="D188" s="8" t="str">
        <f t="shared" si="9"/>
        <v>Minggu</v>
      </c>
      <c r="E188" s="9" t="s">
        <v>10</v>
      </c>
      <c r="F188" s="9" t="s">
        <v>8</v>
      </c>
      <c r="G188" s="9" t="s">
        <v>9</v>
      </c>
    </row>
    <row r="189" spans="2:7" x14ac:dyDescent="0.25">
      <c r="B189" s="6">
        <f t="shared" si="10"/>
        <v>186</v>
      </c>
      <c r="C189" s="7">
        <v>43492</v>
      </c>
      <c r="D189" s="8" t="str">
        <f t="shared" si="9"/>
        <v>Minggu</v>
      </c>
      <c r="E189" s="9" t="s">
        <v>7</v>
      </c>
      <c r="F189" s="9" t="s">
        <v>16</v>
      </c>
      <c r="G189" s="9" t="s">
        <v>17</v>
      </c>
    </row>
    <row r="190" spans="2:7" x14ac:dyDescent="0.25">
      <c r="B190" s="6">
        <f t="shared" si="10"/>
        <v>187</v>
      </c>
      <c r="C190" s="7">
        <v>43492</v>
      </c>
      <c r="D190" s="8" t="str">
        <f t="shared" si="9"/>
        <v>Minggu</v>
      </c>
      <c r="E190" s="9" t="s">
        <v>7</v>
      </c>
      <c r="F190" s="9" t="s">
        <v>8</v>
      </c>
      <c r="G190" s="9" t="s">
        <v>22</v>
      </c>
    </row>
    <row r="191" spans="2:7" x14ac:dyDescent="0.25">
      <c r="B191" s="6">
        <f t="shared" si="10"/>
        <v>188</v>
      </c>
      <c r="C191" s="7">
        <v>43492</v>
      </c>
      <c r="D191" s="8" t="str">
        <f t="shared" si="9"/>
        <v>Minggu</v>
      </c>
      <c r="E191" s="9" t="s">
        <v>15</v>
      </c>
      <c r="F191" s="9" t="s">
        <v>16</v>
      </c>
      <c r="G191" s="9" t="s">
        <v>9</v>
      </c>
    </row>
    <row r="192" spans="2:7" x14ac:dyDescent="0.25">
      <c r="B192" s="6">
        <f t="shared" si="10"/>
        <v>189</v>
      </c>
      <c r="C192" s="7">
        <v>43492</v>
      </c>
      <c r="D192" s="8" t="str">
        <f t="shared" si="9"/>
        <v>Minggu</v>
      </c>
      <c r="E192" s="9" t="s">
        <v>7</v>
      </c>
      <c r="F192" s="9" t="s">
        <v>20</v>
      </c>
      <c r="G192" s="9" t="s">
        <v>22</v>
      </c>
    </row>
    <row r="193" spans="2:7" x14ac:dyDescent="0.25">
      <c r="B193" s="6">
        <f t="shared" si="10"/>
        <v>190</v>
      </c>
      <c r="C193" s="7">
        <v>43492</v>
      </c>
      <c r="D193" s="8" t="str">
        <f t="shared" si="9"/>
        <v>Minggu</v>
      </c>
      <c r="E193" s="9" t="s">
        <v>15</v>
      </c>
      <c r="F193" s="9" t="s">
        <v>8</v>
      </c>
      <c r="G193" s="9" t="s">
        <v>17</v>
      </c>
    </row>
    <row r="194" spans="2:7" x14ac:dyDescent="0.25">
      <c r="B194" s="6">
        <f t="shared" si="10"/>
        <v>191</v>
      </c>
      <c r="C194" s="7">
        <v>43492</v>
      </c>
      <c r="D194" s="8" t="str">
        <f t="shared" si="9"/>
        <v>Minggu</v>
      </c>
      <c r="E194" s="9" t="s">
        <v>10</v>
      </c>
      <c r="F194" s="9" t="s">
        <v>16</v>
      </c>
      <c r="G194" s="9" t="s">
        <v>9</v>
      </c>
    </row>
    <row r="195" spans="2:7" x14ac:dyDescent="0.25">
      <c r="B195" s="6">
        <f t="shared" si="10"/>
        <v>192</v>
      </c>
      <c r="C195" s="7">
        <v>43492</v>
      </c>
      <c r="D195" s="8" t="str">
        <f t="shared" si="9"/>
        <v>Minggu</v>
      </c>
      <c r="E195" s="9" t="s">
        <v>7</v>
      </c>
      <c r="F195" s="9" t="s">
        <v>16</v>
      </c>
      <c r="G195" s="9" t="s">
        <v>17</v>
      </c>
    </row>
    <row r="196" spans="2:7" x14ac:dyDescent="0.25">
      <c r="B196" s="6">
        <f t="shared" si="10"/>
        <v>193</v>
      </c>
      <c r="C196" s="7">
        <v>43492</v>
      </c>
      <c r="D196" s="8" t="str">
        <f t="shared" ref="D196:D228" si="11">IF(C196&lt;&gt;"",VLOOKUP(MOD(C196,7),J$62:K$68,2))</f>
        <v>Minggu</v>
      </c>
      <c r="E196" s="9" t="s">
        <v>15</v>
      </c>
      <c r="F196" s="9" t="s">
        <v>20</v>
      </c>
      <c r="G196" s="9" t="s">
        <v>9</v>
      </c>
    </row>
    <row r="197" spans="2:7" x14ac:dyDescent="0.25">
      <c r="B197" s="6">
        <f t="shared" si="10"/>
        <v>194</v>
      </c>
      <c r="C197" s="7">
        <v>43493</v>
      </c>
      <c r="D197" s="8" t="str">
        <f t="shared" si="11"/>
        <v>Senin</v>
      </c>
      <c r="E197" s="9" t="s">
        <v>10</v>
      </c>
      <c r="F197" s="9" t="s">
        <v>8</v>
      </c>
      <c r="G197" s="9" t="s">
        <v>17</v>
      </c>
    </row>
    <row r="198" spans="2:7" x14ac:dyDescent="0.25">
      <c r="B198" s="6">
        <f t="shared" ref="B198:B228" si="12">IF(C198&lt;&gt;"",B197+1,"")</f>
        <v>195</v>
      </c>
      <c r="C198" s="7">
        <v>43493</v>
      </c>
      <c r="D198" s="8" t="str">
        <f t="shared" si="11"/>
        <v>Senin</v>
      </c>
      <c r="E198" s="9" t="s">
        <v>7</v>
      </c>
      <c r="F198" s="9" t="s">
        <v>16</v>
      </c>
      <c r="G198" s="9" t="s">
        <v>22</v>
      </c>
    </row>
    <row r="199" spans="2:7" x14ac:dyDescent="0.25">
      <c r="B199" s="6">
        <f t="shared" si="12"/>
        <v>196</v>
      </c>
      <c r="C199" s="7">
        <v>43493</v>
      </c>
      <c r="D199" s="8" t="str">
        <f t="shared" si="11"/>
        <v>Senin</v>
      </c>
      <c r="E199" s="9" t="s">
        <v>7</v>
      </c>
      <c r="F199" s="9" t="s">
        <v>8</v>
      </c>
      <c r="G199" s="9" t="s">
        <v>22</v>
      </c>
    </row>
    <row r="200" spans="2:7" x14ac:dyDescent="0.25">
      <c r="B200" s="6">
        <f t="shared" si="12"/>
        <v>197</v>
      </c>
      <c r="C200" s="7">
        <v>43493</v>
      </c>
      <c r="D200" s="8" t="str">
        <f t="shared" si="11"/>
        <v>Senin</v>
      </c>
      <c r="E200" s="9" t="s">
        <v>15</v>
      </c>
      <c r="F200" s="9" t="s">
        <v>16</v>
      </c>
      <c r="G200" s="9" t="s">
        <v>17</v>
      </c>
    </row>
    <row r="201" spans="2:7" x14ac:dyDescent="0.25">
      <c r="B201" s="6">
        <f t="shared" si="12"/>
        <v>198</v>
      </c>
      <c r="C201" s="7">
        <v>43493</v>
      </c>
      <c r="D201" s="8" t="str">
        <f t="shared" si="11"/>
        <v>Senin</v>
      </c>
      <c r="E201" s="9" t="s">
        <v>7</v>
      </c>
      <c r="F201" s="9" t="s">
        <v>8</v>
      </c>
      <c r="G201" s="9" t="s">
        <v>9</v>
      </c>
    </row>
    <row r="202" spans="2:7" x14ac:dyDescent="0.25">
      <c r="B202" s="6">
        <f t="shared" si="12"/>
        <v>199</v>
      </c>
      <c r="C202" s="7">
        <v>43493</v>
      </c>
      <c r="D202" s="8" t="str">
        <f t="shared" si="11"/>
        <v>Senin</v>
      </c>
      <c r="E202" s="9" t="s">
        <v>15</v>
      </c>
      <c r="F202" s="9" t="s">
        <v>16</v>
      </c>
      <c r="G202" s="9" t="s">
        <v>17</v>
      </c>
    </row>
    <row r="203" spans="2:7" x14ac:dyDescent="0.25">
      <c r="B203" s="6">
        <f t="shared" si="12"/>
        <v>200</v>
      </c>
      <c r="C203" s="7">
        <v>43493</v>
      </c>
      <c r="D203" s="8" t="str">
        <f t="shared" si="11"/>
        <v>Senin</v>
      </c>
      <c r="E203" s="9" t="s">
        <v>10</v>
      </c>
      <c r="F203" s="9" t="s">
        <v>20</v>
      </c>
      <c r="G203" s="9" t="s">
        <v>9</v>
      </c>
    </row>
    <row r="204" spans="2:7" x14ac:dyDescent="0.25">
      <c r="B204" s="6">
        <f t="shared" si="12"/>
        <v>201</v>
      </c>
      <c r="C204" s="7">
        <v>43493</v>
      </c>
      <c r="D204" s="8" t="str">
        <f t="shared" si="11"/>
        <v>Senin</v>
      </c>
      <c r="E204" s="9" t="s">
        <v>7</v>
      </c>
      <c r="F204" s="9" t="s">
        <v>8</v>
      </c>
      <c r="G204" s="9" t="s">
        <v>17</v>
      </c>
    </row>
    <row r="205" spans="2:7" x14ac:dyDescent="0.25">
      <c r="B205" s="6">
        <f t="shared" si="12"/>
        <v>202</v>
      </c>
      <c r="C205" s="7">
        <v>43493</v>
      </c>
      <c r="D205" s="8" t="str">
        <f t="shared" si="11"/>
        <v>Senin</v>
      </c>
      <c r="E205" s="9" t="s">
        <v>15</v>
      </c>
      <c r="F205" s="9" t="s">
        <v>16</v>
      </c>
      <c r="G205" s="9" t="s">
        <v>22</v>
      </c>
    </row>
    <row r="206" spans="2:7" x14ac:dyDescent="0.25">
      <c r="B206" s="6">
        <f t="shared" si="12"/>
        <v>203</v>
      </c>
      <c r="C206" s="7">
        <v>43494</v>
      </c>
      <c r="D206" s="8" t="str">
        <f t="shared" si="11"/>
        <v>Selasa</v>
      </c>
      <c r="E206" s="9" t="s">
        <v>7</v>
      </c>
      <c r="F206" s="9" t="s">
        <v>16</v>
      </c>
      <c r="G206" s="9" t="s">
        <v>9</v>
      </c>
    </row>
    <row r="207" spans="2:7" x14ac:dyDescent="0.25">
      <c r="B207" s="6">
        <f t="shared" si="12"/>
        <v>204</v>
      </c>
      <c r="C207" s="7">
        <v>43494</v>
      </c>
      <c r="D207" s="8" t="str">
        <f t="shared" si="11"/>
        <v>Selasa</v>
      </c>
      <c r="E207" s="9" t="s">
        <v>15</v>
      </c>
      <c r="F207" s="9" t="s">
        <v>20</v>
      </c>
      <c r="G207" s="9" t="s">
        <v>22</v>
      </c>
    </row>
    <row r="208" spans="2:7" x14ac:dyDescent="0.25">
      <c r="B208" s="6">
        <f t="shared" si="12"/>
        <v>205</v>
      </c>
      <c r="C208" s="7">
        <v>43494</v>
      </c>
      <c r="D208" s="8" t="str">
        <f t="shared" si="11"/>
        <v>Selasa</v>
      </c>
      <c r="E208" s="9" t="s">
        <v>10</v>
      </c>
      <c r="F208" s="9" t="s">
        <v>8</v>
      </c>
      <c r="G208" s="9" t="s">
        <v>17</v>
      </c>
    </row>
    <row r="209" spans="2:7" x14ac:dyDescent="0.25">
      <c r="B209" s="6">
        <f t="shared" si="12"/>
        <v>206</v>
      </c>
      <c r="C209" s="7">
        <v>43494</v>
      </c>
      <c r="D209" s="8" t="str">
        <f t="shared" si="11"/>
        <v>Selasa</v>
      </c>
      <c r="E209" s="9" t="s">
        <v>7</v>
      </c>
      <c r="F209" s="9" t="s">
        <v>16</v>
      </c>
      <c r="G209" s="9" t="s">
        <v>9</v>
      </c>
    </row>
    <row r="210" spans="2:7" x14ac:dyDescent="0.25">
      <c r="B210" s="6">
        <f t="shared" si="12"/>
        <v>207</v>
      </c>
      <c r="C210" s="7">
        <v>43494</v>
      </c>
      <c r="D210" s="8" t="str">
        <f t="shared" si="11"/>
        <v>Selasa</v>
      </c>
      <c r="E210" s="9" t="s">
        <v>15</v>
      </c>
      <c r="F210" s="9" t="s">
        <v>8</v>
      </c>
      <c r="G210" s="9" t="s">
        <v>17</v>
      </c>
    </row>
    <row r="211" spans="2:7" x14ac:dyDescent="0.25">
      <c r="B211" s="6">
        <f t="shared" si="12"/>
        <v>208</v>
      </c>
      <c r="C211" s="7">
        <v>43494</v>
      </c>
      <c r="D211" s="8" t="str">
        <f t="shared" si="11"/>
        <v>Selasa</v>
      </c>
      <c r="E211" s="9" t="s">
        <v>10</v>
      </c>
      <c r="F211" s="9" t="s">
        <v>8</v>
      </c>
      <c r="G211" s="9" t="s">
        <v>9</v>
      </c>
    </row>
    <row r="212" spans="2:7" x14ac:dyDescent="0.25">
      <c r="B212" s="6">
        <f t="shared" si="12"/>
        <v>209</v>
      </c>
      <c r="C212" s="7">
        <v>43495</v>
      </c>
      <c r="D212" s="8" t="str">
        <f t="shared" si="11"/>
        <v>Rabu</v>
      </c>
      <c r="E212" s="9" t="s">
        <v>7</v>
      </c>
      <c r="F212" s="9" t="s">
        <v>16</v>
      </c>
      <c r="G212" s="9" t="s">
        <v>17</v>
      </c>
    </row>
    <row r="213" spans="2:7" x14ac:dyDescent="0.25">
      <c r="B213" s="6">
        <f t="shared" si="12"/>
        <v>210</v>
      </c>
      <c r="C213" s="7">
        <v>43495</v>
      </c>
      <c r="D213" s="8" t="str">
        <f t="shared" si="11"/>
        <v>Rabu</v>
      </c>
      <c r="E213" s="9" t="s">
        <v>7</v>
      </c>
      <c r="F213" s="9" t="s">
        <v>8</v>
      </c>
      <c r="G213" s="9" t="s">
        <v>22</v>
      </c>
    </row>
    <row r="214" spans="2:7" x14ac:dyDescent="0.25">
      <c r="B214" s="6">
        <f t="shared" si="12"/>
        <v>211</v>
      </c>
      <c r="C214" s="7">
        <v>43495</v>
      </c>
      <c r="D214" s="8" t="str">
        <f t="shared" si="11"/>
        <v>Rabu</v>
      </c>
      <c r="E214" s="9" t="s">
        <v>15</v>
      </c>
      <c r="F214" s="9" t="s">
        <v>16</v>
      </c>
      <c r="G214" s="9" t="s">
        <v>17</v>
      </c>
    </row>
    <row r="215" spans="2:7" x14ac:dyDescent="0.25">
      <c r="B215" s="6">
        <f t="shared" si="12"/>
        <v>212</v>
      </c>
      <c r="C215" s="7">
        <v>43495</v>
      </c>
      <c r="D215" s="8" t="str">
        <f t="shared" si="11"/>
        <v>Rabu</v>
      </c>
      <c r="E215" s="9" t="s">
        <v>7</v>
      </c>
      <c r="F215" s="9" t="s">
        <v>20</v>
      </c>
      <c r="G215" s="9" t="s">
        <v>9</v>
      </c>
    </row>
    <row r="216" spans="2:7" x14ac:dyDescent="0.25">
      <c r="B216" s="6">
        <f t="shared" si="12"/>
        <v>213</v>
      </c>
      <c r="C216" s="7">
        <v>43495</v>
      </c>
      <c r="D216" s="8" t="str">
        <f t="shared" si="11"/>
        <v>Rabu</v>
      </c>
      <c r="E216" s="9" t="s">
        <v>15</v>
      </c>
      <c r="F216" s="9" t="s">
        <v>8</v>
      </c>
      <c r="G216" s="9" t="s">
        <v>17</v>
      </c>
    </row>
    <row r="217" spans="2:7" x14ac:dyDescent="0.25">
      <c r="B217" s="6">
        <f t="shared" si="12"/>
        <v>214</v>
      </c>
      <c r="C217" s="7">
        <v>43495</v>
      </c>
      <c r="D217" s="8" t="str">
        <f t="shared" si="11"/>
        <v>Rabu</v>
      </c>
      <c r="E217" s="9" t="s">
        <v>15</v>
      </c>
      <c r="F217" s="9" t="s">
        <v>16</v>
      </c>
      <c r="G217" s="9" t="s">
        <v>9</v>
      </c>
    </row>
    <row r="218" spans="2:7" x14ac:dyDescent="0.25">
      <c r="B218" s="6">
        <f t="shared" si="12"/>
        <v>215</v>
      </c>
      <c r="C218" s="7">
        <v>43495</v>
      </c>
      <c r="D218" s="8" t="str">
        <f t="shared" si="11"/>
        <v>Rabu</v>
      </c>
      <c r="E218" s="9" t="s">
        <v>7</v>
      </c>
      <c r="F218" s="9" t="s">
        <v>16</v>
      </c>
      <c r="G218" s="9" t="s">
        <v>17</v>
      </c>
    </row>
    <row r="219" spans="2:7" x14ac:dyDescent="0.25">
      <c r="B219" s="6">
        <f t="shared" si="12"/>
        <v>216</v>
      </c>
      <c r="C219" s="7">
        <v>43495</v>
      </c>
      <c r="D219" s="8" t="str">
        <f t="shared" si="11"/>
        <v>Rabu</v>
      </c>
      <c r="E219" s="9" t="s">
        <v>15</v>
      </c>
      <c r="F219" s="9" t="s">
        <v>20</v>
      </c>
      <c r="G219" s="9" t="s">
        <v>22</v>
      </c>
    </row>
    <row r="220" spans="2:7" x14ac:dyDescent="0.25">
      <c r="B220" s="6">
        <f t="shared" si="12"/>
        <v>217</v>
      </c>
      <c r="C220" s="7">
        <v>43496</v>
      </c>
      <c r="D220" s="8" t="str">
        <f t="shared" si="11"/>
        <v>Kamis</v>
      </c>
      <c r="E220" s="9" t="s">
        <v>10</v>
      </c>
      <c r="F220" s="9" t="s">
        <v>8</v>
      </c>
      <c r="G220" s="9" t="s">
        <v>9</v>
      </c>
    </row>
    <row r="221" spans="2:7" x14ac:dyDescent="0.25">
      <c r="B221" s="6">
        <f t="shared" si="12"/>
        <v>218</v>
      </c>
      <c r="C221" s="7">
        <v>43496</v>
      </c>
      <c r="D221" s="8" t="str">
        <f t="shared" si="11"/>
        <v>Kamis</v>
      </c>
      <c r="E221" s="9" t="s">
        <v>7</v>
      </c>
      <c r="F221" s="9" t="s">
        <v>16</v>
      </c>
      <c r="G221" s="9" t="s">
        <v>22</v>
      </c>
    </row>
    <row r="222" spans="2:7" x14ac:dyDescent="0.25">
      <c r="B222" s="6">
        <f t="shared" si="12"/>
        <v>219</v>
      </c>
      <c r="C222" s="7">
        <v>43496</v>
      </c>
      <c r="D222" s="8" t="str">
        <f t="shared" si="11"/>
        <v>Kamis</v>
      </c>
      <c r="E222" s="9" t="s">
        <v>15</v>
      </c>
      <c r="F222" s="9" t="s">
        <v>8</v>
      </c>
      <c r="G222" s="9" t="s">
        <v>17</v>
      </c>
    </row>
    <row r="223" spans="2:7" x14ac:dyDescent="0.25">
      <c r="B223" s="6">
        <f t="shared" si="12"/>
        <v>220</v>
      </c>
      <c r="C223" s="7">
        <v>43496</v>
      </c>
      <c r="D223" s="8" t="str">
        <f t="shared" si="11"/>
        <v>Kamis</v>
      </c>
      <c r="E223" s="9" t="s">
        <v>10</v>
      </c>
      <c r="F223" s="9" t="s">
        <v>8</v>
      </c>
      <c r="G223" s="9" t="s">
        <v>9</v>
      </c>
    </row>
    <row r="224" spans="2:7" x14ac:dyDescent="0.25">
      <c r="B224" s="6">
        <f t="shared" si="12"/>
        <v>221</v>
      </c>
      <c r="C224" s="7">
        <v>43496</v>
      </c>
      <c r="D224" s="8" t="str">
        <f t="shared" si="11"/>
        <v>Kamis</v>
      </c>
      <c r="E224" s="9" t="s">
        <v>7</v>
      </c>
      <c r="F224" s="9" t="s">
        <v>16</v>
      </c>
      <c r="G224" s="9" t="s">
        <v>17</v>
      </c>
    </row>
    <row r="225" spans="2:7" x14ac:dyDescent="0.25">
      <c r="B225" s="6">
        <f t="shared" si="12"/>
        <v>222</v>
      </c>
      <c r="C225" s="7">
        <v>43496</v>
      </c>
      <c r="D225" s="8" t="str">
        <f t="shared" si="11"/>
        <v>Kamis</v>
      </c>
      <c r="E225" s="9" t="s">
        <v>7</v>
      </c>
      <c r="F225" s="9" t="s">
        <v>8</v>
      </c>
      <c r="G225" s="9" t="s">
        <v>9</v>
      </c>
    </row>
    <row r="226" spans="2:7" x14ac:dyDescent="0.25">
      <c r="B226" s="6">
        <f t="shared" si="12"/>
        <v>223</v>
      </c>
      <c r="C226" s="7">
        <v>43496</v>
      </c>
      <c r="D226" s="8" t="str">
        <f t="shared" si="11"/>
        <v>Kamis</v>
      </c>
      <c r="E226" s="9" t="s">
        <v>15</v>
      </c>
      <c r="F226" s="9" t="s">
        <v>16</v>
      </c>
      <c r="G226" s="9" t="s">
        <v>17</v>
      </c>
    </row>
    <row r="227" spans="2:7" x14ac:dyDescent="0.25">
      <c r="B227" s="6">
        <f t="shared" si="12"/>
        <v>224</v>
      </c>
      <c r="C227" s="7">
        <v>43496</v>
      </c>
      <c r="D227" s="8" t="str">
        <f t="shared" si="11"/>
        <v>Kamis</v>
      </c>
      <c r="E227" s="9" t="s">
        <v>7</v>
      </c>
      <c r="F227" s="9" t="s">
        <v>20</v>
      </c>
      <c r="G227" s="9" t="s">
        <v>22</v>
      </c>
    </row>
    <row r="228" spans="2:7" x14ac:dyDescent="0.25">
      <c r="B228" s="6">
        <f t="shared" si="12"/>
        <v>225</v>
      </c>
      <c r="C228" s="7">
        <v>43496</v>
      </c>
      <c r="D228" s="8" t="str">
        <f t="shared" si="11"/>
        <v>Kamis</v>
      </c>
      <c r="E228" s="9" t="s">
        <v>15</v>
      </c>
      <c r="F228" s="9" t="s">
        <v>8</v>
      </c>
      <c r="G228" s="9" t="s">
        <v>9</v>
      </c>
    </row>
  </sheetData>
  <conditionalFormatting sqref="B4:G228">
    <cfRule type="notContainsBlanks" dxfId="2" priority="2">
      <formula>LEN(TRIM(B4))&gt;0</formula>
    </cfRule>
    <cfRule type="containsBlanks" dxfId="1" priority="3">
      <formula>LEN(TRIM(B4))=0</formula>
    </cfRule>
  </conditionalFormatting>
  <conditionalFormatting sqref="R5:T35">
    <cfRule type="notContainsBlanks" dxfId="0" priority="1">
      <formula>LEN(TRIM(R5))&gt;0</formula>
    </cfRule>
  </conditionalFormatting>
  <dataValidations count="3">
    <dataValidation type="list" allowBlank="1" showInputMessage="1" showErrorMessage="1" sqref="G4:G228">
      <formula1>$J$43:$J$45</formula1>
    </dataValidation>
    <dataValidation type="list" allowBlank="1" showInputMessage="1" showErrorMessage="1" sqref="F4:F228">
      <formula1>$J$23:$J$26</formula1>
    </dataValidation>
    <dataValidation type="list" allowBlank="1" showInputMessage="1" showErrorMessage="1" sqref="E4:E228">
      <formula1>$J$4:$J$6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27</xdr:col>
                    <xdr:colOff>638175</xdr:colOff>
                    <xdr:row>3</xdr:row>
                    <xdr:rowOff>19050</xdr:rowOff>
                  </from>
                  <to>
                    <xdr:col>28</xdr:col>
                    <xdr:colOff>409575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12</vt:i4>
      </vt:variant>
    </vt:vector>
  </HeadingPairs>
  <TitlesOfParts>
    <vt:vector size="14" baseType="lpstr">
      <vt:lpstr>KASUS</vt:lpstr>
      <vt:lpstr>LATIH</vt:lpstr>
      <vt:lpstr>KASUS!Hari</vt:lpstr>
      <vt:lpstr>LATIH!Hari</vt:lpstr>
      <vt:lpstr>KASUS!Jumlah</vt:lpstr>
      <vt:lpstr>LATIH!Jumlah</vt:lpstr>
      <vt:lpstr>LATIH!Tanggal</vt:lpstr>
      <vt:lpstr>Tanggal</vt:lpstr>
      <vt:lpstr>KASUS!Tipe</vt:lpstr>
      <vt:lpstr>LATIH!Tipe</vt:lpstr>
      <vt:lpstr>KASUS!Warna</vt:lpstr>
      <vt:lpstr>LATIH!Warna</vt:lpstr>
      <vt:lpstr>KASUS!Wilayah</vt:lpstr>
      <vt:lpstr>LATIH!Wilayah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Pribadi</dc:creator>
  <cp:lastModifiedBy>user</cp:lastModifiedBy>
  <dcterms:created xsi:type="dcterms:W3CDTF">2019-04-11T06:26:02Z</dcterms:created>
  <dcterms:modified xsi:type="dcterms:W3CDTF">2019-05-29T07:58:25Z</dcterms:modified>
</cp:coreProperties>
</file>